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лан АО &quot;НТГ&quot; на 2019г." sheetId="1" r:id="rId1"/>
  </sheets>
  <calcPr calcId="152511" iterate="1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D13" i="1"/>
  <c r="E13" i="1"/>
  <c r="C13" i="1"/>
  <c r="D17" i="1" l="1"/>
  <c r="E17" i="1"/>
  <c r="F17" i="1"/>
  <c r="O17" i="1" s="1"/>
  <c r="G17" i="1"/>
  <c r="H17" i="1"/>
  <c r="I17" i="1"/>
  <c r="J17" i="1"/>
  <c r="K17" i="1"/>
  <c r="L17" i="1"/>
  <c r="M17" i="1"/>
  <c r="N17" i="1"/>
  <c r="C17" i="1"/>
  <c r="N11" i="1"/>
  <c r="M11" i="1"/>
  <c r="L11" i="1"/>
  <c r="L12" i="1" s="1"/>
  <c r="L16" i="1" s="1"/>
  <c r="K11" i="1"/>
  <c r="J11" i="1"/>
  <c r="J12" i="1" s="1"/>
  <c r="J16" i="1" s="1"/>
  <c r="I11" i="1"/>
  <c r="H11" i="1"/>
  <c r="G11" i="1"/>
  <c r="F11" i="1"/>
  <c r="E11" i="1"/>
  <c r="D11" i="1"/>
  <c r="C11" i="1"/>
  <c r="O15" i="1"/>
  <c r="C10" i="1"/>
  <c r="C12" i="1" s="1"/>
  <c r="D10" i="1"/>
  <c r="D12" i="1" s="1"/>
  <c r="D16" i="1" s="1"/>
  <c r="E10" i="1"/>
  <c r="F10" i="1"/>
  <c r="F12" i="1" s="1"/>
  <c r="F16" i="1" s="1"/>
  <c r="G10" i="1"/>
  <c r="G12" i="1"/>
  <c r="G16" i="1" s="1"/>
  <c r="H10" i="1"/>
  <c r="H12" i="1"/>
  <c r="H16" i="1" s="1"/>
  <c r="I10" i="1"/>
  <c r="I12" i="1"/>
  <c r="I16" i="1" s="1"/>
  <c r="J10" i="1"/>
  <c r="K10" i="1"/>
  <c r="K12" i="1"/>
  <c r="K16" i="1" s="1"/>
  <c r="L10" i="1"/>
  <c r="M10" i="1"/>
  <c r="M12" i="1" s="1"/>
  <c r="M16" i="1" s="1"/>
  <c r="N10" i="1"/>
  <c r="N12" i="1"/>
  <c r="N16" i="1" s="1"/>
  <c r="O9" i="1"/>
  <c r="O10" i="1"/>
  <c r="O14" i="1"/>
  <c r="O18" i="1"/>
  <c r="O8" i="1"/>
  <c r="O11" i="1"/>
  <c r="E12" i="1"/>
  <c r="E16" i="1" s="1"/>
  <c r="C16" i="1" l="1"/>
  <c r="O16" i="1" s="1"/>
  <c r="O12" i="1"/>
</calcChain>
</file>

<file path=xl/sharedStrings.xml><?xml version="1.0" encoding="utf-8"?>
<sst xmlns="http://schemas.openxmlformats.org/spreadsheetml/2006/main" count="42" uniqueCount="34">
  <si>
    <t>Наименование</t>
  </si>
  <si>
    <t>Ед.Изм.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</si>
  <si>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</si>
  <si>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</si>
  <si>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</si>
  <si>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</si>
  <si>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</si>
  <si>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</si>
  <si>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</si>
  <si>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</si>
  <si>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</si>
  <si>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</si>
  <si>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</si>
  <si>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</si>
  <si>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</si>
  <si>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</si>
  <si>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</si>
  <si>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</si>
  <si>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</si>
  <si>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</si>
  <si>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</si>
  <si>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</si>
  <si>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Топливо
(природный газ)</t>
  </si>
  <si>
    <t>тут</t>
  </si>
  <si>
    <t>Топливо
(газ природный)</t>
  </si>
  <si>
    <t>Собственное потребление 
АО "Норильсктрансгаз"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</si>
  <si>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</si>
  <si>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Потери при передаче тепловой энергии</t>
  </si>
  <si>
    <t>План отпуска тепловой энергии котельной АО "Норильсктрансгаз" в п. Тухард в 2019 году</t>
  </si>
  <si>
    <t>2019 Год</t>
  </si>
  <si>
    <t>Полезный отпуск тепловой энергии</t>
  </si>
  <si>
    <t>Отпуск теплоэнергии сторонним потребителям</t>
  </si>
  <si>
    <t>в т.ч. теплопотребление</t>
  </si>
  <si>
    <t>в т.ч. потери при передаче теплоэнергии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</si>
</sst>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sz val="11"/>
      <color indexed="61"/>
      <name val="Tahoma"/>
      <family val="2"/>
      <charset val="204"/>
    </font>
    <font>
      <sz val="11"/>
      <color rgb="FFCC99FF"/>
      <name val="Tahoma"/>
      <family val="2"/>
      <charset val="204"/>
    </font>
    <font>
      <sz val="10"/>
      <name val="Arial"/>
      <family val="2"/>
      <charset val="204"/>
    </font>
    <font>
      <vertAlign val="superscript"/>
      <sz val="12"/>
      <name val="Tahoma"/>
      <family val="2"/>
      <charset val="204"/>
    </font>
    <font>
      <b/>
      <sz val="12"/>
      <name val="Tahoma"/>
      <family val="2"/>
      <charset val="204"/>
    </font>
    <font>
      <i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165" fontId="3" fillId="0" borderId="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4" fillId="0" borderId="0" xfId="0" applyNumberFormat="1" applyFont="1"/>
    <xf numFmtId="164" fontId="3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left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164" fontId="14" fillId="0" borderId="22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29" xfId="0" applyNumberFormat="1" applyFont="1" applyFill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4" fillId="0" borderId="29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BFBD0"/>
      <color rgb="FFB8E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9"/>
  <sheetViews>
    <sheetView tabSelected="1" zoomScale="60" zoomScaleNormal="60" workbookViewId="0">
      <selection activeCell="Q17" sqref="Q17"/>
    </sheetView>
  </sheetViews>
  <sheetFormatPr defaultColWidth="8.85546875" defaultRowHeight="12.75" x14ac:dyDescent="0.2"/>
  <cols>
    <col min="1" max="1" width="31.7109375" style="3" customWidth="1"/>
    <col min="2" max="2" width="13.140625" style="8" customWidth="1"/>
    <col min="3" max="14" width="11.42578125" style="8" customWidth="1"/>
    <col min="15" max="15" width="15.140625" style="8" customWidth="1"/>
    <col min="16" max="19" width="8.85546875" style="3"/>
    <col min="20" max="20" width="11.85546875" style="3" bestFit="1" customWidth="1"/>
    <col min="21" max="16384" width="8.85546875" style="3"/>
  </cols>
  <sheetData>
    <row r="2" spans="1:20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spans="1:20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</row>
    <row r="4" spans="1:20" ht="30.6" customHeight="1" x14ac:dyDescent="0.2">
      <c r="A4" s="82" t="s">
        <v>28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20" ht="13.5" thickBo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</row>
    <row r="6" spans="1:20" s="8" customFormat="1" ht="19.149999999999999" customHeight="1" x14ac:dyDescent="0.2">
      <c r="A6" s="84" t="s">
        <v>0</v>
      </c>
      <c r="B6" s="86" t="s">
        <v>1</v>
      </c>
      <c r="C6" s="84" t="s">
        <v>2</v>
      </c>
      <c r="D6" s="88"/>
      <c r="E6" s="89"/>
      <c r="F6" s="84" t="s">
        <v>3</v>
      </c>
      <c r="G6" s="88"/>
      <c r="H6" s="86"/>
      <c r="I6" s="90" t="s">
        <v>4</v>
      </c>
      <c r="J6" s="88"/>
      <c r="K6" s="89"/>
      <c r="L6" s="84" t="s">
        <v>5</v>
      </c>
      <c r="M6" s="88"/>
      <c r="N6" s="86"/>
      <c r="O6" s="91" t="s">
        <v>29</v>
      </c>
      <c r="P6" s="9"/>
      <c r="Q6" s="10"/>
      <c r="R6" s="10"/>
      <c r="S6" s="10"/>
      <c r="T6" s="10"/>
    </row>
    <row r="7" spans="1:20" s="8" customFormat="1" ht="27" customHeight="1" thickBot="1" x14ac:dyDescent="0.25">
      <c r="A7" s="85"/>
      <c r="B7" s="87"/>
      <c r="C7" s="72" t="s">
        <v>6</v>
      </c>
      <c r="D7" s="36" t="s">
        <v>7</v>
      </c>
      <c r="E7" s="39" t="s">
        <v>8</v>
      </c>
      <c r="F7" s="72" t="s">
        <v>9</v>
      </c>
      <c r="G7" s="36" t="s">
        <v>10</v>
      </c>
      <c r="H7" s="73" t="s">
        <v>11</v>
      </c>
      <c r="I7" s="40" t="s">
        <v>12</v>
      </c>
      <c r="J7" s="36" t="s">
        <v>13</v>
      </c>
      <c r="K7" s="39" t="s">
        <v>14</v>
      </c>
      <c r="L7" s="72" t="s">
        <v>15</v>
      </c>
      <c r="M7" s="36" t="s">
        <v>16</v>
      </c>
      <c r="N7" s="73" t="s">
        <v>17</v>
      </c>
      <c r="O7" s="92"/>
      <c r="P7" s="9"/>
      <c r="Q7" s="11"/>
      <c r="R7" s="11"/>
      <c r="S7" s="11"/>
      <c r="T7" s="11"/>
    </row>
    <row r="8" spans="1:20" ht="44.45" customHeight="1" x14ac:dyDescent="0.2">
      <c r="A8" s="67" t="s">
        <v>18</v>
      </c>
      <c r="B8" s="41" t="s">
        <v>19</v>
      </c>
      <c r="C8" s="60">
        <v>6976</v>
      </c>
      <c r="D8" s="44">
        <v>6745</v>
      </c>
      <c r="E8" s="45">
        <v>6515</v>
      </c>
      <c r="F8" s="60">
        <v>5101</v>
      </c>
      <c r="G8" s="44">
        <v>4928</v>
      </c>
      <c r="H8" s="61">
        <v>3069</v>
      </c>
      <c r="I8" s="66">
        <v>1250</v>
      </c>
      <c r="J8" s="44">
        <v>1394</v>
      </c>
      <c r="K8" s="45">
        <v>1555</v>
      </c>
      <c r="L8" s="46">
        <v>4447</v>
      </c>
      <c r="M8" s="47">
        <v>6238</v>
      </c>
      <c r="N8" s="105">
        <v>7483</v>
      </c>
      <c r="O8" s="109">
        <f>SUM(C8:N8)</f>
        <v>55701</v>
      </c>
      <c r="P8" s="6"/>
      <c r="Q8" s="12"/>
      <c r="R8" s="12"/>
      <c r="S8" s="12"/>
      <c r="T8" s="13"/>
    </row>
    <row r="9" spans="1:20" ht="44.45" customHeight="1" x14ac:dyDescent="0.2">
      <c r="A9" s="68" t="s">
        <v>20</v>
      </c>
      <c r="B9" s="42" t="s">
        <v>19</v>
      </c>
      <c r="C9" s="51">
        <v>77.33</v>
      </c>
      <c r="D9" s="49">
        <v>74.44</v>
      </c>
      <c r="E9" s="50">
        <v>72.86</v>
      </c>
      <c r="F9" s="51">
        <v>52.56</v>
      </c>
      <c r="G9" s="49">
        <v>42.01</v>
      </c>
      <c r="H9" s="52">
        <v>24.34</v>
      </c>
      <c r="I9" s="48">
        <v>10.89</v>
      </c>
      <c r="J9" s="49">
        <v>9.52</v>
      </c>
      <c r="K9" s="50">
        <v>13.35</v>
      </c>
      <c r="L9" s="51">
        <v>50.91</v>
      </c>
      <c r="M9" s="49">
        <v>64.510000000000005</v>
      </c>
      <c r="N9" s="50">
        <v>64.930000000000007</v>
      </c>
      <c r="O9" s="110">
        <f t="shared" ref="O9:O18" si="0">SUM(C9:N9)</f>
        <v>557.64999999999986</v>
      </c>
      <c r="P9" s="6"/>
      <c r="Q9" s="12"/>
      <c r="R9" s="12"/>
      <c r="S9" s="12"/>
      <c r="T9" s="13"/>
    </row>
    <row r="10" spans="1:20" s="17" customFormat="1" ht="44.45" customHeight="1" x14ac:dyDescent="0.2">
      <c r="A10" s="69" t="s">
        <v>21</v>
      </c>
      <c r="B10" s="14" t="s">
        <v>19</v>
      </c>
      <c r="C10" s="51">
        <f>C8-C9</f>
        <v>6898.67</v>
      </c>
      <c r="D10" s="49">
        <f t="shared" ref="D10:N10" si="1">D8-D9</f>
        <v>6670.56</v>
      </c>
      <c r="E10" s="50">
        <f t="shared" si="1"/>
        <v>6442.14</v>
      </c>
      <c r="F10" s="51">
        <f t="shared" si="1"/>
        <v>5048.4399999999996</v>
      </c>
      <c r="G10" s="49">
        <f t="shared" si="1"/>
        <v>4885.99</v>
      </c>
      <c r="H10" s="52">
        <f t="shared" si="1"/>
        <v>3044.66</v>
      </c>
      <c r="I10" s="48">
        <f t="shared" si="1"/>
        <v>1239.1099999999999</v>
      </c>
      <c r="J10" s="49">
        <f t="shared" si="1"/>
        <v>1384.48</v>
      </c>
      <c r="K10" s="50">
        <f t="shared" si="1"/>
        <v>1541.65</v>
      </c>
      <c r="L10" s="51">
        <f t="shared" si="1"/>
        <v>4396.09</v>
      </c>
      <c r="M10" s="49">
        <f t="shared" si="1"/>
        <v>6173.49</v>
      </c>
      <c r="N10" s="50">
        <f t="shared" si="1"/>
        <v>7418.07</v>
      </c>
      <c r="O10" s="110">
        <f t="shared" si="0"/>
        <v>55143.349999999991</v>
      </c>
      <c r="P10" s="15"/>
      <c r="Q10" s="16"/>
      <c r="R10" s="16"/>
      <c r="S10" s="16"/>
      <c r="T10" s="13"/>
    </row>
    <row r="11" spans="1:20" s="17" customFormat="1" ht="52.15" customHeight="1" x14ac:dyDescent="0.2">
      <c r="A11" s="69" t="s">
        <v>27</v>
      </c>
      <c r="B11" s="14" t="s">
        <v>19</v>
      </c>
      <c r="C11" s="51">
        <f>574.14</f>
        <v>574.14</v>
      </c>
      <c r="D11" s="49">
        <f>518.57</f>
        <v>518.57000000000005</v>
      </c>
      <c r="E11" s="59">
        <f>574.14</f>
        <v>574.14</v>
      </c>
      <c r="F11" s="51">
        <f>555.64</f>
        <v>555.64</v>
      </c>
      <c r="G11" s="49">
        <f>574.14</f>
        <v>574.14</v>
      </c>
      <c r="H11" s="62">
        <f>555.64</f>
        <v>555.64</v>
      </c>
      <c r="I11" s="48">
        <f>162.35</f>
        <v>162.35</v>
      </c>
      <c r="J11" s="49">
        <f>162.35</f>
        <v>162.35</v>
      </c>
      <c r="K11" s="50">
        <f>555.64</f>
        <v>555.64</v>
      </c>
      <c r="L11" s="63">
        <f>574.14</f>
        <v>574.14</v>
      </c>
      <c r="M11" s="49">
        <f>555.64</f>
        <v>555.64</v>
      </c>
      <c r="N11" s="59">
        <f>574.14</f>
        <v>574.14</v>
      </c>
      <c r="O11" s="110">
        <f t="shared" si="0"/>
        <v>5936.5300000000007</v>
      </c>
      <c r="P11" s="15"/>
      <c r="Q11" s="18"/>
      <c r="R11" s="18"/>
      <c r="S11" s="18"/>
      <c r="T11" s="13"/>
    </row>
    <row r="12" spans="1:20" s="17" customFormat="1" ht="51" customHeight="1" x14ac:dyDescent="0.2">
      <c r="A12" s="70" t="s">
        <v>30</v>
      </c>
      <c r="B12" s="19" t="s">
        <v>19</v>
      </c>
      <c r="C12" s="57">
        <f>C10-C11</f>
        <v>6324.53</v>
      </c>
      <c r="D12" s="55">
        <f t="shared" ref="D12:N12" si="2">D10-D11</f>
        <v>6151.9900000000007</v>
      </c>
      <c r="E12" s="56">
        <f t="shared" si="2"/>
        <v>5868</v>
      </c>
      <c r="F12" s="57">
        <f t="shared" si="2"/>
        <v>4492.7999999999993</v>
      </c>
      <c r="G12" s="55">
        <f t="shared" si="2"/>
        <v>4311.8499999999995</v>
      </c>
      <c r="H12" s="58">
        <f t="shared" si="2"/>
        <v>2489.02</v>
      </c>
      <c r="I12" s="54">
        <f t="shared" si="2"/>
        <v>1076.76</v>
      </c>
      <c r="J12" s="55">
        <f t="shared" si="2"/>
        <v>1222.1300000000001</v>
      </c>
      <c r="K12" s="56">
        <f t="shared" si="2"/>
        <v>986.0100000000001</v>
      </c>
      <c r="L12" s="57">
        <f t="shared" si="2"/>
        <v>3821.9500000000003</v>
      </c>
      <c r="M12" s="55">
        <f t="shared" si="2"/>
        <v>5617.8499999999995</v>
      </c>
      <c r="N12" s="56">
        <f t="shared" si="2"/>
        <v>6843.9299999999994</v>
      </c>
      <c r="O12" s="111">
        <f t="shared" si="0"/>
        <v>49206.819999999992</v>
      </c>
      <c r="P12" s="15"/>
      <c r="Q12" s="12"/>
      <c r="R12" s="12"/>
      <c r="S12" s="12"/>
      <c r="T12" s="13"/>
    </row>
    <row r="13" spans="1:20" s="17" customFormat="1" ht="51" customHeight="1" x14ac:dyDescent="0.2">
      <c r="A13" s="70" t="s">
        <v>31</v>
      </c>
      <c r="B13" s="19" t="s">
        <v>19</v>
      </c>
      <c r="C13" s="101">
        <f>C14+C15</f>
        <v>993.43000000000006</v>
      </c>
      <c r="D13" s="55">
        <f t="shared" ref="D13:E13" si="3">D14+D15</f>
        <v>861.94800000000009</v>
      </c>
      <c r="E13" s="54">
        <f t="shared" si="3"/>
        <v>893.34799999999996</v>
      </c>
      <c r="F13" s="101">
        <f>F14+F15</f>
        <v>758.26199999999994</v>
      </c>
      <c r="G13" s="55">
        <f t="shared" ref="G13" si="4">G14+G15</f>
        <v>664.03200000000004</v>
      </c>
      <c r="H13" s="54">
        <f t="shared" ref="H13" si="5">H14+H15</f>
        <v>520.73400000000004</v>
      </c>
      <c r="I13" s="101">
        <f>I14+I15</f>
        <v>125.35</v>
      </c>
      <c r="J13" s="55">
        <f t="shared" ref="J13" si="6">J14+J15</f>
        <v>126.40899999999999</v>
      </c>
      <c r="K13" s="54">
        <f t="shared" ref="K13" si="7">K14+K15</f>
        <v>624.4670000000001</v>
      </c>
      <c r="L13" s="101">
        <f>L14+L15</f>
        <v>695.50699999999995</v>
      </c>
      <c r="M13" s="55">
        <f t="shared" ref="M13" si="8">M14+M15</f>
        <v>831.87200000000007</v>
      </c>
      <c r="N13" s="106">
        <f t="shared" ref="N13" si="9">N14+N15</f>
        <v>913.35500000000002</v>
      </c>
      <c r="O13" s="111">
        <f t="shared" si="0"/>
        <v>8008.7140000000018</v>
      </c>
      <c r="P13" s="15"/>
      <c r="Q13" s="12"/>
      <c r="R13" s="12"/>
      <c r="S13" s="12"/>
      <c r="T13" s="13"/>
    </row>
    <row r="14" spans="1:20" s="17" customFormat="1" ht="28.5" customHeight="1" x14ac:dyDescent="0.2">
      <c r="A14" s="93" t="s">
        <v>32</v>
      </c>
      <c r="B14" s="94" t="s">
        <v>19</v>
      </c>
      <c r="C14" s="95">
        <v>905.08</v>
      </c>
      <c r="D14" s="96">
        <v>783.54600000000005</v>
      </c>
      <c r="E14" s="97">
        <v>812.54300000000001</v>
      </c>
      <c r="F14" s="95">
        <v>689.16899999999998</v>
      </c>
      <c r="G14" s="96">
        <v>601.471</v>
      </c>
      <c r="H14" s="99">
        <v>477.11599999999999</v>
      </c>
      <c r="I14" s="102">
        <v>108.675</v>
      </c>
      <c r="J14" s="96">
        <v>109.175</v>
      </c>
      <c r="K14" s="97">
        <v>570.79100000000005</v>
      </c>
      <c r="L14" s="103">
        <v>636.28499999999997</v>
      </c>
      <c r="M14" s="104">
        <v>757.39800000000002</v>
      </c>
      <c r="N14" s="107">
        <v>830.625</v>
      </c>
      <c r="O14" s="113">
        <f t="shared" si="0"/>
        <v>7281.8740000000007</v>
      </c>
      <c r="P14" s="15"/>
      <c r="Q14" s="16"/>
      <c r="R14" s="16"/>
      <c r="S14" s="16"/>
      <c r="T14" s="13"/>
    </row>
    <row r="15" spans="1:20" s="65" customFormat="1" ht="28.5" customHeight="1" x14ac:dyDescent="0.2">
      <c r="A15" s="93" t="s">
        <v>33</v>
      </c>
      <c r="B15" s="94" t="s">
        <v>19</v>
      </c>
      <c r="C15" s="95">
        <v>88.35</v>
      </c>
      <c r="D15" s="96">
        <v>78.402000000000001</v>
      </c>
      <c r="E15" s="97">
        <v>80.805000000000007</v>
      </c>
      <c r="F15" s="98">
        <v>69.093000000000004</v>
      </c>
      <c r="G15" s="97">
        <v>62.561</v>
      </c>
      <c r="H15" s="99">
        <v>43.618000000000002</v>
      </c>
      <c r="I15" s="100">
        <v>16.675000000000001</v>
      </c>
      <c r="J15" s="97">
        <v>17.234000000000002</v>
      </c>
      <c r="K15" s="97">
        <v>53.676000000000002</v>
      </c>
      <c r="L15" s="98">
        <v>59.222000000000001</v>
      </c>
      <c r="M15" s="97">
        <v>74.474000000000004</v>
      </c>
      <c r="N15" s="108">
        <v>82.73</v>
      </c>
      <c r="O15" s="113">
        <f t="shared" ref="O15" si="10">SUM(C15:N15)</f>
        <v>726.84</v>
      </c>
    </row>
    <row r="16" spans="1:20" s="17" customFormat="1" ht="49.15" customHeight="1" x14ac:dyDescent="0.2">
      <c r="A16" s="70" t="s">
        <v>25</v>
      </c>
      <c r="B16" s="19" t="s">
        <v>19</v>
      </c>
      <c r="C16" s="55">
        <f>C12-C14</f>
        <v>5419.45</v>
      </c>
      <c r="D16" s="55">
        <f>D12-D14</f>
        <v>5368.4440000000004</v>
      </c>
      <c r="E16" s="56">
        <f>E12-E14</f>
        <v>5055.4570000000003</v>
      </c>
      <c r="F16" s="57">
        <f>F12-F14</f>
        <v>3803.6309999999994</v>
      </c>
      <c r="G16" s="55">
        <f>G12-G14</f>
        <v>3710.3789999999995</v>
      </c>
      <c r="H16" s="58">
        <f>H12-H14</f>
        <v>2011.904</v>
      </c>
      <c r="I16" s="54">
        <f>I12-I14</f>
        <v>968.08500000000004</v>
      </c>
      <c r="J16" s="55">
        <f>J12-J14</f>
        <v>1112.9550000000002</v>
      </c>
      <c r="K16" s="56">
        <f>K12-K14</f>
        <v>415.21900000000005</v>
      </c>
      <c r="L16" s="57">
        <f>L12-L14</f>
        <v>3185.6650000000004</v>
      </c>
      <c r="M16" s="55">
        <f>M12-M14</f>
        <v>4860.4519999999993</v>
      </c>
      <c r="N16" s="56">
        <f>N12-N14</f>
        <v>6013.3049999999994</v>
      </c>
      <c r="O16" s="111">
        <f t="shared" si="0"/>
        <v>41924.946000000004</v>
      </c>
      <c r="P16" s="15"/>
      <c r="Q16" s="16"/>
      <c r="R16" s="16"/>
      <c r="S16" s="16"/>
      <c r="T16" s="13"/>
    </row>
    <row r="17" spans="1:57" s="17" customFormat="1" ht="44.45" customHeight="1" x14ac:dyDescent="0.2">
      <c r="A17" s="69" t="s">
        <v>22</v>
      </c>
      <c r="B17" s="14" t="s">
        <v>23</v>
      </c>
      <c r="C17" s="79">
        <f>ROUND(C18*1.16,0)</f>
        <v>1213</v>
      </c>
      <c r="D17" s="80">
        <f t="shared" ref="D17:N17" si="11">ROUND(D18*1.16,0)</f>
        <v>1173</v>
      </c>
      <c r="E17" s="81">
        <f t="shared" si="11"/>
        <v>1043</v>
      </c>
      <c r="F17" s="79">
        <f t="shared" si="11"/>
        <v>877</v>
      </c>
      <c r="G17" s="80">
        <f t="shared" si="11"/>
        <v>780</v>
      </c>
      <c r="H17" s="53">
        <f t="shared" si="11"/>
        <v>539</v>
      </c>
      <c r="I17" s="80">
        <f t="shared" si="11"/>
        <v>210</v>
      </c>
      <c r="J17" s="80">
        <f t="shared" si="11"/>
        <v>234</v>
      </c>
      <c r="K17" s="81">
        <f t="shared" si="11"/>
        <v>262</v>
      </c>
      <c r="L17" s="79">
        <f t="shared" si="11"/>
        <v>781</v>
      </c>
      <c r="M17" s="80">
        <f t="shared" si="11"/>
        <v>1024</v>
      </c>
      <c r="N17" s="81">
        <f t="shared" si="11"/>
        <v>1297</v>
      </c>
      <c r="O17" s="110">
        <f t="shared" si="0"/>
        <v>9433</v>
      </c>
      <c r="P17" s="15"/>
      <c r="Q17" s="16"/>
      <c r="R17" s="16"/>
      <c r="S17" s="16"/>
      <c r="T17" s="13"/>
    </row>
    <row r="18" spans="1:57" ht="44.45" customHeight="1" thickBot="1" x14ac:dyDescent="0.25">
      <c r="A18" s="71" t="s">
        <v>24</v>
      </c>
      <c r="B18" s="64" t="s">
        <v>26</v>
      </c>
      <c r="C18" s="74">
        <v>1046</v>
      </c>
      <c r="D18" s="75">
        <v>1011</v>
      </c>
      <c r="E18" s="76">
        <v>899</v>
      </c>
      <c r="F18" s="74">
        <v>756</v>
      </c>
      <c r="G18" s="75">
        <v>672</v>
      </c>
      <c r="H18" s="78">
        <v>465</v>
      </c>
      <c r="I18" s="77">
        <v>181</v>
      </c>
      <c r="J18" s="75">
        <v>202</v>
      </c>
      <c r="K18" s="76">
        <v>226</v>
      </c>
      <c r="L18" s="74">
        <v>673</v>
      </c>
      <c r="M18" s="75">
        <v>883</v>
      </c>
      <c r="N18" s="76">
        <v>1118</v>
      </c>
      <c r="O18" s="112">
        <f t="shared" si="0"/>
        <v>8132</v>
      </c>
      <c r="P18" s="6"/>
      <c r="Q18" s="12"/>
      <c r="R18" s="12"/>
      <c r="S18" s="12"/>
      <c r="T18" s="13"/>
    </row>
    <row r="19" spans="1:57" x14ac:dyDescent="0.2">
      <c r="A19" s="20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6"/>
      <c r="Q19" s="7"/>
      <c r="R19" s="7"/>
      <c r="S19" s="7"/>
      <c r="T19" s="7"/>
    </row>
    <row r="20" spans="1:57" ht="14.25" x14ac:dyDescent="0.2">
      <c r="A20" s="37"/>
      <c r="B20" s="23"/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4"/>
      <c r="Q20" s="1"/>
    </row>
    <row r="21" spans="1:57" ht="14.25" x14ac:dyDescent="0.2">
      <c r="A21" s="37"/>
      <c r="B21" s="23"/>
      <c r="C21" s="25"/>
      <c r="D21" s="25"/>
      <c r="E21" s="25"/>
      <c r="F21" s="25"/>
      <c r="G21" s="25"/>
      <c r="H21" s="21"/>
      <c r="I21" s="21"/>
      <c r="J21" s="21"/>
      <c r="K21" s="21"/>
      <c r="L21" s="21"/>
      <c r="M21" s="21"/>
      <c r="N21" s="21"/>
      <c r="O21" s="21"/>
      <c r="P21" s="24"/>
      <c r="Q21" s="1"/>
    </row>
    <row r="22" spans="1:57" ht="17.45" customHeight="1" x14ac:dyDescent="0.2">
      <c r="A22" s="37"/>
      <c r="B22" s="23"/>
      <c r="C22" s="21"/>
      <c r="D22" s="21"/>
      <c r="E22" s="21"/>
      <c r="F22" s="21"/>
      <c r="G22" s="21"/>
      <c r="H22" s="26"/>
      <c r="I22" s="27"/>
      <c r="J22" s="27"/>
      <c r="K22" s="27"/>
      <c r="L22" s="27"/>
      <c r="M22" s="27"/>
      <c r="N22" s="27"/>
      <c r="O22" s="27"/>
      <c r="P22" s="2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7"/>
      <c r="AM22" s="7"/>
      <c r="AN22" s="7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7.45" customHeight="1" x14ac:dyDescent="0.2">
      <c r="A23" s="38"/>
      <c r="B23" s="28"/>
      <c r="C23" s="2"/>
      <c r="D23" s="2"/>
      <c r="E23" s="2"/>
      <c r="F23" s="2"/>
      <c r="G23" s="2"/>
      <c r="H23" s="29"/>
      <c r="I23" s="29"/>
      <c r="J23" s="29"/>
      <c r="K23" s="29"/>
      <c r="L23" s="29"/>
      <c r="M23" s="29"/>
      <c r="N23" s="29"/>
      <c r="O23" s="29"/>
      <c r="P23" s="25"/>
      <c r="Q23" s="83"/>
      <c r="R23" s="83"/>
      <c r="S23" s="8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43"/>
      <c r="AM23" s="43"/>
      <c r="AN23" s="43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">
      <c r="A24" s="7"/>
      <c r="B24" s="2"/>
      <c r="C24" s="2"/>
      <c r="D24" s="2"/>
      <c r="E24" s="2"/>
      <c r="F24" s="2"/>
      <c r="G24" s="2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30"/>
      <c r="AM24" s="30"/>
      <c r="AN24" s="30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31"/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7"/>
      <c r="AM25" s="7"/>
      <c r="AN25" s="7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7"/>
      <c r="AM26" s="7"/>
      <c r="AN26" s="30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7"/>
      <c r="AM27" s="7"/>
      <c r="AN27" s="7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7"/>
      <c r="B28" s="10"/>
      <c r="C28" s="32"/>
      <c r="D28" s="33"/>
      <c r="E28" s="33"/>
      <c r="F28" s="33"/>
      <c r="G28" s="33"/>
      <c r="H28" s="33"/>
      <c r="I28" s="33"/>
      <c r="J28" s="34"/>
      <c r="K28" s="34"/>
      <c r="L28" s="34"/>
      <c r="M28" s="34"/>
      <c r="N28" s="34"/>
      <c r="O28" s="35"/>
      <c r="P28" s="7"/>
      <c r="Q28" s="7"/>
      <c r="R28" s="7"/>
    </row>
    <row r="29" spans="1:57" x14ac:dyDescent="0.2">
      <c r="A29" s="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7"/>
      <c r="Q29" s="7"/>
      <c r="R29" s="7"/>
    </row>
    <row r="30" spans="1:57" x14ac:dyDescent="0.2">
      <c r="A30" s="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7"/>
      <c r="Q30" s="7"/>
      <c r="R30" s="7"/>
    </row>
    <row r="31" spans="1:57" x14ac:dyDescent="0.2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7"/>
      <c r="Q31" s="7"/>
      <c r="R31" s="7"/>
    </row>
    <row r="32" spans="1:57" x14ac:dyDescent="0.2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7"/>
      <c r="Q32" s="7"/>
      <c r="R32" s="7"/>
    </row>
    <row r="33" spans="1:18" x14ac:dyDescent="0.2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7"/>
      <c r="Q33" s="7"/>
      <c r="R33" s="7"/>
    </row>
    <row r="34" spans="1:18" x14ac:dyDescent="0.2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7"/>
      <c r="Q34" s="7"/>
      <c r="R34" s="7"/>
    </row>
    <row r="35" spans="1:18" x14ac:dyDescent="0.2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7"/>
      <c r="Q35" s="7"/>
      <c r="R35" s="7"/>
    </row>
    <row r="36" spans="1:18" x14ac:dyDescent="0.2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7"/>
      <c r="Q36" s="7"/>
      <c r="R36" s="7"/>
    </row>
    <row r="37" spans="1:18" x14ac:dyDescent="0.2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7"/>
      <c r="Q37" s="7"/>
      <c r="R37" s="7"/>
    </row>
    <row r="38" spans="1:18" x14ac:dyDescent="0.2">
      <c r="A38" s="7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7"/>
      <c r="Q38" s="7"/>
      <c r="R38" s="7"/>
    </row>
    <row r="39" spans="1:18" x14ac:dyDescent="0.2">
      <c r="A39" s="7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7"/>
      <c r="Q39" s="7"/>
      <c r="R39" s="7"/>
    </row>
  </sheetData>
  <mergeCells count="9">
    <mergeCell ref="O6:O7"/>
    <mergeCell ref="A4:O4"/>
    <mergeCell ref="Q23:S2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АО "НТГ" на 2019г.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2019-04-10T04:15:55Z</dcterms:modified>
</cp:coreProperties>
</file>