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8" windowWidth="14808" windowHeight="8016"/>
  </bookViews>
  <sheets>
    <sheet name="Факт АО &quot;НТГ&quot; 2017г." sheetId="1" r:id="rId1"/>
  </sheets>
  <calcPr calcId="152511" concurrentCalc="0"/>
</workbook>
</file>

<file path=xl/calcChain.xml><?xml version="1.0" encoding="utf-8"?>
<calcChain xmlns="http://schemas.openxmlformats.org/spreadsheetml/2006/main">
  <c r="O14" i="1" l="1"/>
  <c r="N16" i="1"/>
  <c r="M16" i="1"/>
  <c r="L16" i="1"/>
  <c r="K16" i="1"/>
  <c r="C16" i="1"/>
  <c r="I16" i="1"/>
  <c r="J16" i="1"/>
  <c r="H16" i="1"/>
  <c r="G16" i="1"/>
  <c r="F16" i="1"/>
  <c r="O9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O11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O13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D16" i="1"/>
  <c r="E16" i="1"/>
  <c r="O16" i="1"/>
  <c r="O17" i="1"/>
  <c r="O8" i="1"/>
</calcChain>
</file>

<file path=xl/sharedStrings.xml><?xml version="1.0" encoding="utf-8"?>
<sst xmlns="http://schemas.openxmlformats.org/spreadsheetml/2006/main" count="40" uniqueCount="33">
  <si>
    <t>Наименование</t>
  </si>
  <si>
    <t>Ед.Изм.</t>
  </si>
  <si>
    <t>январь</t>
  </si>
  <si>
    <t>февраль</t>
  </si>
  <si>
    <t>март</t>
  </si>
  <si>
    <t>Выработка тепловой энергии котельной</t>
  </si>
  <si>
    <t>Гкал/мес</t>
  </si>
  <si>
    <t>Собственные нужды котельной</t>
  </si>
  <si>
    <t>Отпуск тепловой энергии котельной</t>
  </si>
  <si>
    <t>Полезный отпуск тепловой энергии котельной</t>
  </si>
  <si>
    <t>Отпуск сторонним потребителям</t>
  </si>
  <si>
    <t>Топливо
(природный газ)</t>
  </si>
  <si>
    <t>тут</t>
  </si>
  <si>
    <t>Топливо
(газ природный)</t>
  </si>
  <si>
    <r>
      <t>тыс. м</t>
    </r>
    <r>
      <rPr>
        <vertAlign val="superscript"/>
        <sz val="12"/>
        <rFont val="Tahoma"/>
        <family val="2"/>
        <charset val="204"/>
      </rPr>
      <t>3</t>
    </r>
    <r>
      <rPr>
        <sz val="12"/>
        <rFont val="Tahoma"/>
        <family val="2"/>
        <charset val="204"/>
      </rPr>
      <t>/мес</t>
    </r>
  </si>
  <si>
    <t>Собственное потребление 
АО "Норильсктрансгаз"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</si>
  <si>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</si>
  <si>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</si>
  <si>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</si>
  <si>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</si>
  <si>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</si>
  <si>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</si>
  <si>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</si>
  <si>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</si>
  <si>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</si>
  <si>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2017 год</t>
  </si>
  <si>
    <t>Потери при передаче тепловой энергии</t>
  </si>
  <si>
    <t>в т.ч. потери</t>
  </si>
  <si>
    <t>1 квартал</t>
  </si>
  <si>
    <t>2 квартал</t>
  </si>
  <si>
    <t>3 квартал</t>
  </si>
  <si>
    <t>4 квартал</t>
  </si>
  <si>
    <t>Фактические показатели отпуска тепловой энергии котельной АО "Норильсктрансгаз" в п. Тухард в 2017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</si>
</sst>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11" x14ac:knownFonts="1"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2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1"/>
      <name val="Tahoma"/>
      <family val="2"/>
      <charset val="204"/>
    </font>
    <font>
      <b/>
      <sz val="11"/>
      <name val="Tahoma"/>
      <family val="2"/>
      <charset val="204"/>
    </font>
    <font>
      <b/>
      <sz val="10"/>
      <name val="Tahoma"/>
      <family val="2"/>
      <charset val="204"/>
    </font>
    <font>
      <sz val="11"/>
      <color indexed="61"/>
      <name val="Tahoma"/>
      <family val="2"/>
      <charset val="204"/>
    </font>
    <font>
      <sz val="10"/>
      <name val="Arial"/>
      <family val="2"/>
      <charset val="204"/>
    </font>
    <font>
      <i/>
      <sz val="11"/>
      <name val="Tahoma"/>
      <family val="2"/>
      <charset val="204"/>
    </font>
    <font>
      <sz val="16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92">
    <xf numFmtId="0" fontId="0" fillId="0" borderId="0" xfId="0"/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Fill="1" applyBorder="1" applyAlignment="1">
      <alignment horizontal="center"/>
    </xf>
    <xf numFmtId="2" fontId="2" fillId="0" borderId="8" xfId="0" applyNumberFormat="1" applyFont="1" applyBorder="1" applyAlignment="1">
      <alignment horizontal="center" vertical="center" wrapText="1"/>
    </xf>
    <xf numFmtId="2" fontId="1" fillId="0" borderId="0" xfId="0" applyNumberFormat="1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49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49" fontId="5" fillId="0" borderId="0" xfId="0" applyNumberFormat="1" applyFont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center" vertical="center" wrapText="1"/>
    </xf>
    <xf numFmtId="1" fontId="7" fillId="0" borderId="0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left" vertical="center"/>
    </xf>
    <xf numFmtId="49" fontId="4" fillId="0" borderId="0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2" fontId="9" fillId="0" borderId="8" xfId="0" applyNumberFormat="1" applyFont="1" applyBorder="1" applyAlignment="1">
      <alignment horizontal="center" vertical="center" wrapText="1"/>
    </xf>
    <xf numFmtId="2" fontId="4" fillId="0" borderId="0" xfId="0" applyNumberFormat="1" applyFont="1"/>
    <xf numFmtId="165" fontId="2" fillId="0" borderId="17" xfId="0" applyNumberFormat="1" applyFont="1" applyFill="1" applyBorder="1" applyAlignment="1">
      <alignment horizontal="center" vertical="center" wrapText="1"/>
    </xf>
    <xf numFmtId="165" fontId="2" fillId="0" borderId="11" xfId="0" applyNumberFormat="1" applyFont="1" applyBorder="1" applyAlignment="1">
      <alignment horizontal="center" vertical="center"/>
    </xf>
    <xf numFmtId="165" fontId="2" fillId="0" borderId="18" xfId="0" applyNumberFormat="1" applyFont="1" applyBorder="1" applyAlignment="1">
      <alignment horizontal="center" vertical="center"/>
    </xf>
    <xf numFmtId="165" fontId="2" fillId="0" borderId="16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 wrapText="1"/>
    </xf>
    <xf numFmtId="165" fontId="2" fillId="0" borderId="7" xfId="0" applyNumberFormat="1" applyFont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65" fontId="2" fillId="0" borderId="14" xfId="0" applyNumberFormat="1" applyFont="1" applyBorder="1" applyAlignment="1">
      <alignment horizontal="center" vertical="center"/>
    </xf>
    <xf numFmtId="165" fontId="2" fillId="0" borderId="6" xfId="0" applyNumberFormat="1" applyFont="1" applyFill="1" applyBorder="1" applyAlignment="1">
      <alignment horizontal="center" vertical="center" wrapText="1"/>
    </xf>
    <xf numFmtId="165" fontId="2" fillId="0" borderId="7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Fill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/>
    </xf>
    <xf numFmtId="165" fontId="9" fillId="0" borderId="6" xfId="0" applyNumberFormat="1" applyFont="1" applyFill="1" applyBorder="1" applyAlignment="1">
      <alignment horizontal="center" vertical="center" wrapText="1"/>
    </xf>
    <xf numFmtId="165" fontId="9" fillId="0" borderId="7" xfId="0" applyNumberFormat="1" applyFont="1" applyFill="1" applyBorder="1" applyAlignment="1">
      <alignment horizontal="center" vertical="center" wrapText="1"/>
    </xf>
    <xf numFmtId="165" fontId="9" fillId="0" borderId="10" xfId="0" applyNumberFormat="1" applyFont="1" applyFill="1" applyBorder="1" applyAlignment="1">
      <alignment horizontal="center" vertical="center" wrapText="1"/>
    </xf>
    <xf numFmtId="165" fontId="9" fillId="0" borderId="10" xfId="0" applyNumberFormat="1" applyFont="1" applyBorder="1" applyAlignment="1">
      <alignment horizontal="center" vertical="center"/>
    </xf>
    <xf numFmtId="165" fontId="9" fillId="0" borderId="14" xfId="0" applyNumberFormat="1" applyFont="1" applyBorder="1" applyAlignment="1">
      <alignment horizontal="center" vertical="center"/>
    </xf>
    <xf numFmtId="165" fontId="2" fillId="0" borderId="6" xfId="0" applyNumberFormat="1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/>
    </xf>
    <xf numFmtId="165" fontId="2" fillId="0" borderId="3" xfId="0" applyNumberFormat="1" applyFont="1" applyBorder="1" applyAlignment="1">
      <alignment horizontal="center" vertical="center"/>
    </xf>
    <xf numFmtId="165" fontId="2" fillId="0" borderId="4" xfId="0" applyNumberFormat="1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 vertical="center"/>
    </xf>
    <xf numFmtId="165" fontId="2" fillId="0" borderId="15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left" vertical="center" wrapText="1"/>
    </xf>
    <xf numFmtId="2" fontId="2" fillId="0" borderId="6" xfId="0" applyNumberFormat="1" applyFont="1" applyBorder="1" applyAlignment="1">
      <alignment horizontal="left" vertical="center" wrapText="1"/>
    </xf>
    <xf numFmtId="2" fontId="9" fillId="0" borderId="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5" fontId="2" fillId="0" borderId="9" xfId="0" applyNumberFormat="1" applyFont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 wrapText="1"/>
    </xf>
    <xf numFmtId="165" fontId="2" fillId="0" borderId="8" xfId="0" applyNumberFormat="1" applyFont="1" applyFill="1" applyBorder="1" applyAlignment="1">
      <alignment horizontal="center" vertical="center" wrapText="1"/>
    </xf>
    <xf numFmtId="165" fontId="9" fillId="0" borderId="22" xfId="0" applyNumberFormat="1" applyFont="1" applyFill="1" applyBorder="1" applyAlignment="1">
      <alignment horizontal="center" vertical="center" wrapText="1"/>
    </xf>
    <xf numFmtId="165" fontId="9" fillId="0" borderId="8" xfId="0" applyNumberFormat="1" applyFont="1" applyFill="1" applyBorder="1" applyAlignment="1">
      <alignment horizontal="center" vertical="center" wrapText="1"/>
    </xf>
    <xf numFmtId="165" fontId="9" fillId="0" borderId="21" xfId="0" applyNumberFormat="1" applyFont="1" applyFill="1" applyBorder="1" applyAlignment="1">
      <alignment horizontal="center" vertical="center" wrapText="1"/>
    </xf>
    <xf numFmtId="165" fontId="2" fillId="0" borderId="8" xfId="0" applyNumberFormat="1" applyFont="1" applyBorder="1" applyAlignment="1">
      <alignment horizontal="center" vertical="center"/>
    </xf>
    <xf numFmtId="0" fontId="2" fillId="0" borderId="17" xfId="0" applyFont="1" applyFill="1" applyBorder="1" applyAlignment="1">
      <alignment horizontal="left" vertical="center" wrapText="1"/>
    </xf>
    <xf numFmtId="0" fontId="2" fillId="0" borderId="23" xfId="0" applyFont="1" applyFill="1" applyBorder="1" applyAlignment="1">
      <alignment horizontal="center" vertical="center" wrapText="1"/>
    </xf>
    <xf numFmtId="165" fontId="2" fillId="0" borderId="24" xfId="0" applyNumberFormat="1" applyFont="1" applyFill="1" applyBorder="1" applyAlignment="1">
      <alignment horizontal="center" vertical="center" wrapText="1"/>
    </xf>
    <xf numFmtId="165" fontId="2" fillId="0" borderId="21" xfId="0" applyNumberFormat="1" applyFont="1" applyFill="1" applyBorder="1" applyAlignment="1">
      <alignment horizontal="center" vertical="center" wrapText="1"/>
    </xf>
    <xf numFmtId="165" fontId="2" fillId="0" borderId="21" xfId="0" applyNumberFormat="1" applyFont="1" applyBorder="1" applyAlignment="1">
      <alignment horizontal="center" vertical="center"/>
    </xf>
    <xf numFmtId="165" fontId="2" fillId="0" borderId="25" xfId="0" applyNumberFormat="1" applyFont="1" applyBorder="1" applyAlignment="1">
      <alignment horizontal="center" vertical="center"/>
    </xf>
    <xf numFmtId="165" fontId="2" fillId="0" borderId="23" xfId="0" applyNumberFormat="1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22" xfId="0" applyNumberFormat="1" applyFont="1" applyFill="1" applyBorder="1" applyAlignment="1">
      <alignment horizontal="center" vertical="center" wrapText="1"/>
    </xf>
    <xf numFmtId="165" fontId="2" fillId="0" borderId="22" xfId="0" applyNumberFormat="1" applyFont="1" applyBorder="1" applyAlignment="1">
      <alignment horizontal="center" vertical="center"/>
    </xf>
    <xf numFmtId="165" fontId="2" fillId="0" borderId="26" xfId="0" applyNumberFormat="1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80"/>
      </a:dk1>
      <a:lt1>
        <a:sysClr val="window" lastClr="DBDBDB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U38"/>
  <sheetViews>
    <sheetView tabSelected="1" zoomScale="40" zoomScaleNormal="40" workbookViewId="0">
      <selection activeCell="J15" sqref="J15"/>
    </sheetView>
  </sheetViews>
  <sheetFormatPr defaultRowHeight="13.2" x14ac:dyDescent="0.25"/>
  <cols>
    <col min="1" max="1" width="32.109375" style="3" customWidth="1"/>
    <col min="2" max="2" width="14.21875" style="8" customWidth="1"/>
    <col min="3" max="5" width="12.109375" style="8" customWidth="1"/>
    <col min="6" max="15" width="12.109375" style="3" customWidth="1"/>
    <col min="16" max="16384" width="8.88671875" style="3"/>
  </cols>
  <sheetData>
    <row r="2" spans="1:17" x14ac:dyDescent="0.25">
      <c r="A2" s="1"/>
      <c r="B2" s="2"/>
      <c r="C2" s="2"/>
      <c r="D2" s="2"/>
      <c r="E2" s="2"/>
      <c r="F2" s="1"/>
      <c r="G2" s="1"/>
    </row>
    <row r="3" spans="1:17" x14ac:dyDescent="0.25">
      <c r="A3" s="1"/>
      <c r="B3" s="2"/>
      <c r="C3" s="2"/>
      <c r="D3" s="2"/>
      <c r="E3" s="2"/>
      <c r="F3" s="1"/>
      <c r="G3" s="1"/>
    </row>
    <row r="4" spans="1:17" ht="34.200000000000003" customHeight="1" x14ac:dyDescent="0.25">
      <c r="A4" s="59" t="s">
        <v>32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</row>
    <row r="5" spans="1:17" ht="13.8" thickBot="1" x14ac:dyDescent="0.3">
      <c r="A5" s="4"/>
      <c r="B5" s="5"/>
      <c r="C5" s="5"/>
      <c r="D5" s="5"/>
      <c r="E5" s="5"/>
      <c r="F5" s="6"/>
      <c r="G5" s="7"/>
      <c r="H5" s="7"/>
      <c r="I5" s="7"/>
      <c r="J5" s="7"/>
    </row>
    <row r="6" spans="1:17" ht="19.8" customHeight="1" x14ac:dyDescent="0.25">
      <c r="A6" s="60" t="s">
        <v>0</v>
      </c>
      <c r="B6" s="61" t="s">
        <v>1</v>
      </c>
      <c r="C6" s="60" t="s">
        <v>28</v>
      </c>
      <c r="D6" s="63"/>
      <c r="E6" s="61"/>
      <c r="F6" s="62" t="s">
        <v>29</v>
      </c>
      <c r="G6" s="63"/>
      <c r="H6" s="64"/>
      <c r="I6" s="60" t="s">
        <v>30</v>
      </c>
      <c r="J6" s="63"/>
      <c r="K6" s="61"/>
      <c r="L6" s="62" t="s">
        <v>31</v>
      </c>
      <c r="M6" s="63"/>
      <c r="N6" s="61"/>
      <c r="O6" s="83" t="s">
        <v>25</v>
      </c>
    </row>
    <row r="7" spans="1:17" s="8" customFormat="1" ht="37.200000000000003" customHeight="1" thickBot="1" x14ac:dyDescent="0.3">
      <c r="A7" s="84"/>
      <c r="B7" s="85"/>
      <c r="C7" s="86" t="s">
        <v>2</v>
      </c>
      <c r="D7" s="87" t="s">
        <v>3</v>
      </c>
      <c r="E7" s="88" t="s">
        <v>4</v>
      </c>
      <c r="F7" s="89" t="s">
        <v>16</v>
      </c>
      <c r="G7" s="87" t="s">
        <v>17</v>
      </c>
      <c r="H7" s="90" t="s">
        <v>18</v>
      </c>
      <c r="I7" s="86" t="s">
        <v>19</v>
      </c>
      <c r="J7" s="87" t="s">
        <v>20</v>
      </c>
      <c r="K7" s="88" t="s">
        <v>21</v>
      </c>
      <c r="L7" s="89" t="s">
        <v>22</v>
      </c>
      <c r="M7" s="87" t="s">
        <v>23</v>
      </c>
      <c r="N7" s="88" t="s">
        <v>24</v>
      </c>
      <c r="O7" s="91"/>
      <c r="P7" s="27"/>
      <c r="Q7" s="27"/>
    </row>
    <row r="8" spans="1:17" ht="44.4" customHeight="1" x14ac:dyDescent="0.25">
      <c r="A8" s="72" t="s">
        <v>5</v>
      </c>
      <c r="B8" s="73" t="s">
        <v>6</v>
      </c>
      <c r="C8" s="30">
        <v>4906</v>
      </c>
      <c r="D8" s="31">
        <v>4127</v>
      </c>
      <c r="E8" s="78">
        <v>3200</v>
      </c>
      <c r="F8" s="74">
        <v>3206</v>
      </c>
      <c r="G8" s="31">
        <v>2829</v>
      </c>
      <c r="H8" s="32">
        <v>1407</v>
      </c>
      <c r="I8" s="30">
        <v>802</v>
      </c>
      <c r="J8" s="31">
        <v>1011</v>
      </c>
      <c r="K8" s="78">
        <v>1941</v>
      </c>
      <c r="L8" s="74">
        <v>2759</v>
      </c>
      <c r="M8" s="31">
        <v>3519</v>
      </c>
      <c r="N8" s="32">
        <v>3752</v>
      </c>
      <c r="O8" s="33">
        <f>SUM(C8:N8)</f>
        <v>33459</v>
      </c>
    </row>
    <row r="9" spans="1:17" ht="44.4" customHeight="1" x14ac:dyDescent="0.25">
      <c r="A9" s="55" t="s">
        <v>7</v>
      </c>
      <c r="B9" s="25" t="s">
        <v>6</v>
      </c>
      <c r="C9" s="34">
        <v>77</v>
      </c>
      <c r="D9" s="35">
        <v>72</v>
      </c>
      <c r="E9" s="66">
        <v>73</v>
      </c>
      <c r="F9" s="65">
        <v>57</v>
      </c>
      <c r="G9" s="35">
        <v>40</v>
      </c>
      <c r="H9" s="36">
        <v>22</v>
      </c>
      <c r="I9" s="34">
        <v>11</v>
      </c>
      <c r="J9" s="35">
        <v>10</v>
      </c>
      <c r="K9" s="66">
        <v>13</v>
      </c>
      <c r="L9" s="65">
        <v>46</v>
      </c>
      <c r="M9" s="35">
        <v>57</v>
      </c>
      <c r="N9" s="36">
        <v>73</v>
      </c>
      <c r="O9" s="37">
        <f t="shared" ref="O9:O17" si="0">SUM(C9:N9)</f>
        <v>551</v>
      </c>
    </row>
    <row r="10" spans="1:17" s="11" customFormat="1" ht="44.4" customHeight="1" x14ac:dyDescent="0.25">
      <c r="A10" s="56" t="s">
        <v>8</v>
      </c>
      <c r="B10" s="10" t="s">
        <v>6</v>
      </c>
      <c r="C10" s="34">
        <f t="shared" ref="C10:N10" si="1">C8-C9</f>
        <v>4829</v>
      </c>
      <c r="D10" s="35">
        <f t="shared" si="1"/>
        <v>4055</v>
      </c>
      <c r="E10" s="66">
        <f t="shared" si="1"/>
        <v>3127</v>
      </c>
      <c r="F10" s="65">
        <f t="shared" si="1"/>
        <v>3149</v>
      </c>
      <c r="G10" s="35">
        <f t="shared" si="1"/>
        <v>2789</v>
      </c>
      <c r="H10" s="36">
        <f t="shared" si="1"/>
        <v>1385</v>
      </c>
      <c r="I10" s="34">
        <f t="shared" si="1"/>
        <v>791</v>
      </c>
      <c r="J10" s="35">
        <f t="shared" si="1"/>
        <v>1001</v>
      </c>
      <c r="K10" s="66">
        <f t="shared" si="1"/>
        <v>1928</v>
      </c>
      <c r="L10" s="65">
        <f t="shared" si="1"/>
        <v>2713</v>
      </c>
      <c r="M10" s="35">
        <f t="shared" si="1"/>
        <v>3462</v>
      </c>
      <c r="N10" s="36">
        <f t="shared" si="1"/>
        <v>3679</v>
      </c>
      <c r="O10" s="37">
        <f t="shared" si="0"/>
        <v>32908</v>
      </c>
    </row>
    <row r="11" spans="1:17" s="11" customFormat="1" ht="51" customHeight="1" x14ac:dyDescent="0.25">
      <c r="A11" s="56" t="s">
        <v>26</v>
      </c>
      <c r="B11" s="10" t="s">
        <v>6</v>
      </c>
      <c r="C11" s="34">
        <v>498.44</v>
      </c>
      <c r="D11" s="35">
        <v>452.10599999999999</v>
      </c>
      <c r="E11" s="66">
        <v>508.77300000000002</v>
      </c>
      <c r="F11" s="65">
        <v>501.01</v>
      </c>
      <c r="G11" s="35">
        <v>526.01800000000003</v>
      </c>
      <c r="H11" s="36">
        <v>525.48</v>
      </c>
      <c r="I11" s="34">
        <v>149.78</v>
      </c>
      <c r="J11" s="35">
        <v>149.221</v>
      </c>
      <c r="K11" s="66">
        <v>516.42700000000002</v>
      </c>
      <c r="L11" s="65">
        <v>529.35599999999999</v>
      </c>
      <c r="M11" s="35">
        <v>494.62900000000002</v>
      </c>
      <c r="N11" s="36">
        <v>506.84899999999999</v>
      </c>
      <c r="O11" s="37">
        <f t="shared" si="0"/>
        <v>5358.0889999999999</v>
      </c>
    </row>
    <row r="12" spans="1:17" s="11" customFormat="1" ht="51" customHeight="1" x14ac:dyDescent="0.25">
      <c r="A12" s="56" t="s">
        <v>9</v>
      </c>
      <c r="B12" s="10" t="s">
        <v>6</v>
      </c>
      <c r="C12" s="34">
        <f>C10-C11</f>
        <v>4330.5600000000004</v>
      </c>
      <c r="D12" s="35">
        <f>D10-D11</f>
        <v>3602.8940000000002</v>
      </c>
      <c r="E12" s="66">
        <f>E10-E11</f>
        <v>2618.2269999999999</v>
      </c>
      <c r="F12" s="65">
        <f t="shared" ref="F12:N12" si="2">F10-F11</f>
        <v>2647.99</v>
      </c>
      <c r="G12" s="35">
        <f t="shared" si="2"/>
        <v>2262.982</v>
      </c>
      <c r="H12" s="36">
        <f t="shared" si="2"/>
        <v>859.52</v>
      </c>
      <c r="I12" s="34">
        <f t="shared" si="2"/>
        <v>641.22</v>
      </c>
      <c r="J12" s="35">
        <f t="shared" si="2"/>
        <v>851.779</v>
      </c>
      <c r="K12" s="66">
        <f t="shared" si="2"/>
        <v>1411.5729999999999</v>
      </c>
      <c r="L12" s="65">
        <f t="shared" si="2"/>
        <v>2183.6440000000002</v>
      </c>
      <c r="M12" s="35">
        <f t="shared" si="2"/>
        <v>2967.3710000000001</v>
      </c>
      <c r="N12" s="36">
        <f t="shared" si="2"/>
        <v>3172.1509999999998</v>
      </c>
      <c r="O12" s="37">
        <f t="shared" si="0"/>
        <v>27549.911</v>
      </c>
    </row>
    <row r="13" spans="1:17" s="11" customFormat="1" ht="44.4" customHeight="1" x14ac:dyDescent="0.25">
      <c r="A13" s="56" t="s">
        <v>10</v>
      </c>
      <c r="B13" s="10" t="s">
        <v>6</v>
      </c>
      <c r="C13" s="38">
        <v>996.37300000000005</v>
      </c>
      <c r="D13" s="39">
        <v>863.71100000000001</v>
      </c>
      <c r="E13" s="67">
        <v>781.42899999999997</v>
      </c>
      <c r="F13" s="75">
        <v>657.89300000000003</v>
      </c>
      <c r="G13" s="40">
        <v>565.26599999999996</v>
      </c>
      <c r="H13" s="40">
        <v>437.25</v>
      </c>
      <c r="I13" s="80">
        <v>101.996</v>
      </c>
      <c r="J13" s="40">
        <v>103.56700000000001</v>
      </c>
      <c r="K13" s="67">
        <v>538.14099999999996</v>
      </c>
      <c r="L13" s="75">
        <v>604.08899999999994</v>
      </c>
      <c r="M13" s="40">
        <v>723.91600000000005</v>
      </c>
      <c r="N13" s="41">
        <v>799.49199999999996</v>
      </c>
      <c r="O13" s="37">
        <f t="shared" si="0"/>
        <v>7173.1230000000005</v>
      </c>
    </row>
    <row r="14" spans="1:17" s="29" customFormat="1" ht="32.4" customHeight="1" x14ac:dyDescent="0.25">
      <c r="A14" s="57" t="s">
        <v>27</v>
      </c>
      <c r="B14" s="28" t="s">
        <v>6</v>
      </c>
      <c r="C14" s="42">
        <v>75.56</v>
      </c>
      <c r="D14" s="43">
        <v>66.894000000000005</v>
      </c>
      <c r="E14" s="69">
        <v>66.227000000000004</v>
      </c>
      <c r="F14" s="70">
        <v>54.99</v>
      </c>
      <c r="G14" s="44">
        <v>47.981999999999999</v>
      </c>
      <c r="H14" s="44">
        <v>29.52</v>
      </c>
      <c r="I14" s="68">
        <v>13.22</v>
      </c>
      <c r="J14" s="44">
        <v>13.779</v>
      </c>
      <c r="K14" s="69">
        <v>39.573</v>
      </c>
      <c r="L14" s="70">
        <v>44.643999999999998</v>
      </c>
      <c r="M14" s="44">
        <v>60.371000000000002</v>
      </c>
      <c r="N14" s="45">
        <v>68.150999999999996</v>
      </c>
      <c r="O14" s="46">
        <f t="shared" si="0"/>
        <v>580.91099999999994</v>
      </c>
    </row>
    <row r="15" spans="1:17" s="11" customFormat="1" ht="49.2" customHeight="1" x14ac:dyDescent="0.25">
      <c r="A15" s="56" t="s">
        <v>15</v>
      </c>
      <c r="B15" s="10" t="s">
        <v>6</v>
      </c>
      <c r="C15" s="34">
        <f>C12-C13</f>
        <v>3334.1870000000004</v>
      </c>
      <c r="D15" s="35">
        <f>D12-D13</f>
        <v>2739.183</v>
      </c>
      <c r="E15" s="66">
        <f>E12-E13</f>
        <v>1836.7979999999998</v>
      </c>
      <c r="F15" s="65">
        <f t="shared" ref="F15:N15" si="3">F12-F13</f>
        <v>1990.0969999999998</v>
      </c>
      <c r="G15" s="35">
        <f t="shared" si="3"/>
        <v>1697.7159999999999</v>
      </c>
      <c r="H15" s="36">
        <f t="shared" si="3"/>
        <v>422.27</v>
      </c>
      <c r="I15" s="34">
        <f t="shared" si="3"/>
        <v>539.22400000000005</v>
      </c>
      <c r="J15" s="35">
        <f t="shared" si="3"/>
        <v>748.21199999999999</v>
      </c>
      <c r="K15" s="66">
        <f t="shared" si="3"/>
        <v>873.4319999999999</v>
      </c>
      <c r="L15" s="65">
        <f t="shared" si="3"/>
        <v>1579.5550000000003</v>
      </c>
      <c r="M15" s="35">
        <f t="shared" si="3"/>
        <v>2243.4549999999999</v>
      </c>
      <c r="N15" s="36">
        <f t="shared" si="3"/>
        <v>2372.6589999999997</v>
      </c>
      <c r="O15" s="37">
        <f t="shared" si="0"/>
        <v>20376.788</v>
      </c>
    </row>
    <row r="16" spans="1:17" s="11" customFormat="1" ht="44.4" customHeight="1" x14ac:dyDescent="0.25">
      <c r="A16" s="56" t="s">
        <v>11</v>
      </c>
      <c r="B16" s="10" t="s">
        <v>12</v>
      </c>
      <c r="C16" s="47">
        <f>C17*1.1729</f>
        <v>1174.0729000000001</v>
      </c>
      <c r="D16" s="48">
        <f>D17*1.173</f>
        <v>1035.759</v>
      </c>
      <c r="E16" s="71">
        <f>E17*1.177</f>
        <v>815.66100000000006</v>
      </c>
      <c r="F16" s="76">
        <f>F17*1.177</f>
        <v>773.28899999999999</v>
      </c>
      <c r="G16" s="41">
        <f>G17*1.175</f>
        <v>681.5</v>
      </c>
      <c r="H16" s="41">
        <f>H17*1.175</f>
        <v>287.875</v>
      </c>
      <c r="I16" s="81">
        <f>I17*1.176</f>
        <v>85.847999999999999</v>
      </c>
      <c r="J16" s="41">
        <f>J17*1.177</f>
        <v>197.73600000000002</v>
      </c>
      <c r="K16" s="71">
        <f>K17*1.1757</f>
        <v>486.7398</v>
      </c>
      <c r="L16" s="76">
        <f>L17*1.1786</f>
        <v>676.51640000000009</v>
      </c>
      <c r="M16" s="41">
        <f>M17*1.1774</f>
        <v>945.45219999999995</v>
      </c>
      <c r="N16" s="41">
        <f>N17*1.1757</f>
        <v>961.72259999999994</v>
      </c>
      <c r="O16" s="37">
        <f t="shared" si="0"/>
        <v>8122.1719000000003</v>
      </c>
    </row>
    <row r="17" spans="1:47" ht="44.4" customHeight="1" thickBot="1" x14ac:dyDescent="0.3">
      <c r="A17" s="58" t="s">
        <v>13</v>
      </c>
      <c r="B17" s="26" t="s">
        <v>14</v>
      </c>
      <c r="C17" s="49">
        <v>1001</v>
      </c>
      <c r="D17" s="50">
        <v>883</v>
      </c>
      <c r="E17" s="79">
        <v>693</v>
      </c>
      <c r="F17" s="77">
        <v>657</v>
      </c>
      <c r="G17" s="51">
        <v>580</v>
      </c>
      <c r="H17" s="51">
        <v>245</v>
      </c>
      <c r="I17" s="82">
        <v>73</v>
      </c>
      <c r="J17" s="51">
        <v>168</v>
      </c>
      <c r="K17" s="79">
        <v>414</v>
      </c>
      <c r="L17" s="77">
        <v>574</v>
      </c>
      <c r="M17" s="51">
        <v>803</v>
      </c>
      <c r="N17" s="51">
        <v>818</v>
      </c>
      <c r="O17" s="52">
        <f t="shared" si="0"/>
        <v>6909</v>
      </c>
    </row>
    <row r="18" spans="1:47" x14ac:dyDescent="0.25">
      <c r="A18" s="12"/>
      <c r="B18" s="13"/>
      <c r="C18" s="14"/>
      <c r="D18" s="14"/>
      <c r="E18" s="14"/>
      <c r="F18" s="6"/>
      <c r="G18" s="7"/>
      <c r="H18" s="7"/>
      <c r="I18" s="7"/>
      <c r="J18" s="7"/>
    </row>
    <row r="19" spans="1:47" ht="13.8" x14ac:dyDescent="0.25">
      <c r="A19" s="23"/>
      <c r="B19" s="15"/>
      <c r="C19" s="13"/>
      <c r="D19" s="13"/>
      <c r="E19" s="13"/>
      <c r="F19" s="16"/>
      <c r="G19" s="1"/>
    </row>
    <row r="20" spans="1:47" ht="13.8" x14ac:dyDescent="0.25">
      <c r="A20" s="23"/>
      <c r="B20" s="15"/>
      <c r="C20" s="17"/>
      <c r="D20" s="17"/>
      <c r="E20" s="17"/>
      <c r="F20" s="16"/>
      <c r="G20" s="1"/>
    </row>
    <row r="21" spans="1:47" ht="17.399999999999999" customHeight="1" x14ac:dyDescent="0.25">
      <c r="A21" s="23"/>
      <c r="B21" s="15"/>
      <c r="C21" s="13"/>
      <c r="D21" s="13"/>
      <c r="E21" s="13"/>
      <c r="F21" s="1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7"/>
      <c r="AC21" s="7"/>
      <c r="AD21" s="7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</row>
    <row r="22" spans="1:47" ht="17.399999999999999" customHeight="1" x14ac:dyDescent="0.25">
      <c r="A22" s="24"/>
      <c r="B22" s="18"/>
      <c r="C22" s="2"/>
      <c r="D22" s="2"/>
      <c r="E22" s="2"/>
      <c r="F22" s="17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  <c r="X22" s="53"/>
      <c r="Y22" s="53"/>
      <c r="Z22" s="53"/>
      <c r="AA22" s="53"/>
      <c r="AB22" s="54"/>
      <c r="AC22" s="54"/>
      <c r="AD22" s="54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</row>
    <row r="23" spans="1:47" x14ac:dyDescent="0.25">
      <c r="A23" s="7"/>
      <c r="B23" s="2"/>
      <c r="C23" s="2"/>
      <c r="D23" s="2"/>
      <c r="E23" s="2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9"/>
      <c r="AC23" s="19"/>
      <c r="AD23" s="19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</row>
    <row r="24" spans="1:47" ht="13.8" x14ac:dyDescent="0.25">
      <c r="A24" s="20"/>
      <c r="B24" s="18"/>
      <c r="C24" s="2"/>
      <c r="D24" s="2"/>
      <c r="E24" s="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7"/>
      <c r="AC24" s="7"/>
      <c r="AD24" s="7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5">
      <c r="A25" s="1"/>
      <c r="B25" s="2"/>
      <c r="C25" s="2"/>
      <c r="D25" s="2"/>
      <c r="E25" s="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7"/>
      <c r="AC25" s="7"/>
      <c r="AD25" s="19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x14ac:dyDescent="0.25">
      <c r="A26" s="1"/>
      <c r="B26" s="2"/>
      <c r="C26" s="2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7"/>
      <c r="AC26" s="7"/>
      <c r="AD26" s="7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</row>
    <row r="27" spans="1:47" ht="13.8" x14ac:dyDescent="0.25">
      <c r="A27" s="7"/>
      <c r="B27" s="9"/>
      <c r="C27" s="21"/>
      <c r="D27" s="22"/>
      <c r="E27" s="22"/>
      <c r="F27" s="7"/>
      <c r="G27" s="7"/>
      <c r="H27" s="7"/>
    </row>
    <row r="28" spans="1:47" x14ac:dyDescent="0.25">
      <c r="A28" s="7"/>
      <c r="B28" s="9"/>
      <c r="C28" s="9"/>
      <c r="D28" s="9"/>
      <c r="E28" s="9"/>
      <c r="F28" s="7"/>
      <c r="G28" s="7"/>
      <c r="H28" s="7"/>
    </row>
    <row r="29" spans="1:47" x14ac:dyDescent="0.25">
      <c r="A29" s="7"/>
      <c r="B29" s="9"/>
      <c r="C29" s="9"/>
      <c r="D29" s="9"/>
      <c r="E29" s="9"/>
      <c r="F29" s="7"/>
      <c r="G29" s="7"/>
      <c r="H29" s="7"/>
    </row>
    <row r="30" spans="1:47" x14ac:dyDescent="0.25">
      <c r="A30" s="7"/>
      <c r="B30" s="9"/>
      <c r="C30" s="9"/>
      <c r="D30" s="9"/>
      <c r="E30" s="9"/>
      <c r="F30" s="7"/>
      <c r="G30" s="7"/>
      <c r="H30" s="7"/>
    </row>
    <row r="31" spans="1:47" x14ac:dyDescent="0.25">
      <c r="A31" s="7"/>
      <c r="B31" s="9"/>
      <c r="C31" s="9"/>
      <c r="D31" s="9"/>
      <c r="E31" s="9"/>
      <c r="F31" s="7"/>
      <c r="G31" s="7"/>
      <c r="H31" s="7"/>
    </row>
    <row r="32" spans="1:47" x14ac:dyDescent="0.25">
      <c r="A32" s="7"/>
      <c r="B32" s="9"/>
      <c r="C32" s="9"/>
      <c r="D32" s="9"/>
      <c r="E32" s="9"/>
      <c r="F32" s="7"/>
      <c r="G32" s="7"/>
      <c r="H32" s="7"/>
    </row>
    <row r="33" spans="1:8" x14ac:dyDescent="0.25">
      <c r="A33" s="7"/>
      <c r="B33" s="9"/>
      <c r="C33" s="9"/>
      <c r="D33" s="9"/>
      <c r="E33" s="9"/>
      <c r="F33" s="7"/>
      <c r="G33" s="7"/>
      <c r="H33" s="7"/>
    </row>
    <row r="34" spans="1:8" x14ac:dyDescent="0.25">
      <c r="A34" s="7"/>
      <c r="B34" s="9"/>
      <c r="C34" s="9"/>
      <c r="D34" s="9"/>
      <c r="E34" s="9"/>
      <c r="F34" s="7"/>
      <c r="G34" s="7"/>
      <c r="H34" s="7"/>
    </row>
    <row r="35" spans="1:8" x14ac:dyDescent="0.25">
      <c r="A35" s="7"/>
      <c r="B35" s="9"/>
      <c r="C35" s="9"/>
      <c r="D35" s="9"/>
      <c r="E35" s="9"/>
      <c r="F35" s="7"/>
      <c r="G35" s="7"/>
      <c r="H35" s="7"/>
    </row>
    <row r="36" spans="1:8" x14ac:dyDescent="0.25">
      <c r="A36" s="7"/>
      <c r="B36" s="9"/>
      <c r="C36" s="9"/>
      <c r="D36" s="9"/>
      <c r="E36" s="9"/>
      <c r="F36" s="7"/>
      <c r="G36" s="7"/>
      <c r="H36" s="7"/>
    </row>
    <row r="37" spans="1:8" x14ac:dyDescent="0.25">
      <c r="A37" s="7"/>
      <c r="B37" s="9"/>
      <c r="C37" s="9"/>
      <c r="D37" s="9"/>
      <c r="E37" s="9"/>
      <c r="F37" s="7"/>
      <c r="G37" s="7"/>
      <c r="H37" s="7"/>
    </row>
    <row r="38" spans="1:8" x14ac:dyDescent="0.25">
      <c r="A38" s="7"/>
      <c r="B38" s="9"/>
      <c r="C38" s="9"/>
      <c r="D38" s="9"/>
      <c r="E38" s="9"/>
      <c r="F38" s="7"/>
      <c r="G38" s="7"/>
      <c r="H38" s="7"/>
    </row>
  </sheetData>
  <mergeCells count="16">
    <mergeCell ref="Y22:AA22"/>
    <mergeCell ref="AB22:AD22"/>
    <mergeCell ref="P22:R22"/>
    <mergeCell ref="S22:U22"/>
    <mergeCell ref="G22:I22"/>
    <mergeCell ref="J22:L22"/>
    <mergeCell ref="M22:O22"/>
    <mergeCell ref="A4:O4"/>
    <mergeCell ref="V22:X22"/>
    <mergeCell ref="A6:A7"/>
    <mergeCell ref="B6:B7"/>
    <mergeCell ref="C6:E6"/>
    <mergeCell ref="F6:H6"/>
    <mergeCell ref="I6:K6"/>
    <mergeCell ref="L6:N6"/>
    <mergeCell ref="O6:O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Факт АО "НТГ" 2017г.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2018-01-18T05:46:12Z</dcterms:modified>
</cp:coreProperties>
</file>