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акт АО &quot;НТГ&quot; 2021г." sheetId="1" r:id="rId1"/>
  </sheets>
  <definedNames>
    <definedName name="_xlnm.Print_Area" localSheetId="0">'Факт АО "НТГ" 2021г.'!$A$1:$O$17</definedName>
  </definedNames>
  <calcPr calcId="162913"/>
</workbook>
</file>

<file path=xl/calcChain.xml><?xml version="1.0" encoding="utf-8"?>
<calcChain xmlns="http://schemas.openxmlformats.org/spreadsheetml/2006/main">
  <c r="M16" i="1" l="1"/>
  <c r="N16" i="1"/>
  <c r="K16" i="1" l="1"/>
  <c r="J16" i="1" l="1"/>
  <c r="I16" i="1" l="1"/>
  <c r="G16" i="1" l="1"/>
  <c r="E16" i="1"/>
  <c r="F16" i="1"/>
  <c r="G15" i="1" l="1"/>
  <c r="H16" i="1" l="1"/>
  <c r="F13" i="1"/>
  <c r="G13" i="1"/>
  <c r="H13" i="1"/>
  <c r="I13" i="1"/>
  <c r="J13" i="1"/>
  <c r="L13" i="1"/>
  <c r="M13" i="1"/>
  <c r="N13" i="1"/>
  <c r="G9" i="1"/>
  <c r="G11" i="1" s="1"/>
  <c r="H9" i="1"/>
  <c r="H11" i="1" s="1"/>
  <c r="I9" i="1"/>
  <c r="I11" i="1" s="1"/>
  <c r="J9" i="1"/>
  <c r="J11" i="1" s="1"/>
  <c r="K9" i="1"/>
  <c r="K11" i="1" s="1"/>
  <c r="L9" i="1"/>
  <c r="L11" i="1" s="1"/>
  <c r="M9" i="1"/>
  <c r="M11" i="1" s="1"/>
  <c r="N9" i="1"/>
  <c r="N11" i="1" s="1"/>
  <c r="F9" i="1"/>
  <c r="F11" i="1" s="1"/>
  <c r="D9" i="1" l="1"/>
  <c r="D11" i="1" s="1"/>
  <c r="E9" i="1"/>
  <c r="E11" i="1" s="1"/>
  <c r="D13" i="1"/>
  <c r="E13" i="1"/>
  <c r="O8" i="1" l="1"/>
  <c r="O10" i="1"/>
  <c r="O14" i="1"/>
  <c r="O15" i="1"/>
  <c r="O16" i="1"/>
  <c r="O17" i="1"/>
  <c r="C21" i="1"/>
  <c r="C22" i="1" s="1"/>
  <c r="D21" i="1"/>
  <c r="D22" i="1" s="1"/>
  <c r="E21" i="1"/>
  <c r="E22" i="1" s="1"/>
  <c r="F21" i="1"/>
  <c r="F22" i="1"/>
  <c r="G21" i="1"/>
  <c r="G22" i="1"/>
  <c r="H21" i="1"/>
  <c r="H22" i="1" s="1"/>
  <c r="I21" i="1"/>
  <c r="I22" i="1" s="1"/>
  <c r="J21" i="1"/>
  <c r="J22" i="1" s="1"/>
  <c r="K21" i="1"/>
  <c r="K22" i="1" s="1"/>
  <c r="L21" i="1"/>
  <c r="L22" i="1" s="1"/>
  <c r="M20" i="1"/>
  <c r="M21" i="1"/>
  <c r="M22" i="1" s="1"/>
  <c r="N21" i="1"/>
  <c r="N22" i="1" s="1"/>
  <c r="C13" i="1"/>
  <c r="O7" i="1"/>
  <c r="C9" i="1"/>
  <c r="O9" i="1" s="1"/>
  <c r="C11" i="1" l="1"/>
  <c r="O11" i="1" s="1"/>
  <c r="K13" i="1" l="1"/>
  <c r="O13" i="1" s="1"/>
  <c r="O12" i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<sst xmlns="http://schemas.openxmlformats.org/spreadsheetml/2006/main" count="38" uniqueCount="30">
  <si>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</si>
  <si>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</si>
  <si>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</si>
  <si>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</si>
  <si>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</si>
  <si>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</si>
  <si>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</si>
  <si>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</si>
  <si>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</si>
  <si>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</si>
  <si>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</si>
  <si>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</si>
  <si>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</si>
  <si>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</si>
  <si>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</si>
  <si>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</si>
  <si>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</si>
  <si>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</si>
  <si>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</si>
  <si>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</si>
  <si>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</si>
  <si>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</si>
  <si>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</si>
  <si>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</si>
  <si>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</si>
  <si>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</si>
  <si>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</si>
  <si>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</si>
  <si>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2021 год</t>
  </si>
  <si>
    <t>Фактические показатели отпуска тепловой энергии котельной 
АО "Норильсктрансгаз" в п. Тухард за 12 месяцев 2021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</si>
</sst>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0.000"/>
    <numFmt numFmtId="166" formatCode="0.0000"/>
    <numFmt numFmtId="167" formatCode="#,##0.0"/>
    <numFmt numFmtId="168" formatCode="0.00000"/>
    <numFmt numFmtId="169" formatCode="0.000000"/>
    <numFmt numFmtId="170" formatCode="#,##0.000"/>
  </numFmts>
  <fonts count="15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0"/>
      <color theme="1"/>
      <name val="Tahoma"/>
      <family val="2"/>
      <charset val="204"/>
    </font>
    <font>
      <i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left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0" fontId="1" fillId="0" borderId="0" xfId="0" applyFont="1" applyFill="1"/>
    <xf numFmtId="165" fontId="2" fillId="0" borderId="11" xfId="0" applyNumberFormat="1" applyFont="1" applyFill="1" applyBorder="1" applyAlignment="1">
      <alignment horizontal="center" vertical="center"/>
    </xf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5" fontId="2" fillId="0" borderId="9" xfId="0" applyNumberFormat="1" applyFont="1" applyFill="1" applyBorder="1" applyAlignment="1">
      <alignment horizontal="center" vertical="center" wrapText="1"/>
    </xf>
    <xf numFmtId="165" fontId="11" fillId="0" borderId="15" xfId="0" applyNumberFormat="1" applyFont="1" applyFill="1" applyBorder="1" applyAlignment="1">
      <alignment horizontal="center" vertical="center" wrapText="1"/>
    </xf>
    <xf numFmtId="165" fontId="2" fillId="0" borderId="16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2" fillId="0" borderId="24" xfId="0" applyNumberFormat="1" applyFont="1" applyFill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65" fontId="2" fillId="0" borderId="15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8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9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165" fontId="9" fillId="0" borderId="7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12" fillId="0" borderId="14" xfId="0" applyNumberFormat="1" applyFont="1" applyFill="1" applyBorder="1" applyAlignment="1">
      <alignment horizontal="center" vertical="center"/>
    </xf>
    <xf numFmtId="165" fontId="12" fillId="0" borderId="7" xfId="0" applyNumberFormat="1" applyFont="1" applyFill="1" applyBorder="1" applyAlignment="1">
      <alignment horizontal="center" vertical="center" wrapText="1"/>
    </xf>
    <xf numFmtId="165" fontId="13" fillId="0" borderId="7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/>
    </xf>
    <xf numFmtId="2" fontId="12" fillId="0" borderId="10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165" fontId="12" fillId="0" borderId="8" xfId="0" applyNumberFormat="1" applyFont="1" applyFill="1" applyBorder="1" applyAlignment="1">
      <alignment horizontal="center" vertical="center" wrapText="1"/>
    </xf>
    <xf numFmtId="165" fontId="13" fillId="0" borderId="8" xfId="0" applyNumberFormat="1" applyFont="1" applyFill="1" applyBorder="1" applyAlignment="1">
      <alignment horizontal="center" vertical="center" wrapText="1"/>
    </xf>
    <xf numFmtId="165" fontId="11" fillId="0" borderId="8" xfId="0" applyNumberFormat="1" applyFont="1" applyFill="1" applyBorder="1" applyAlignment="1">
      <alignment horizontal="center" vertical="center" wrapText="1"/>
    </xf>
    <xf numFmtId="165" fontId="2" fillId="0" borderId="23" xfId="0" applyNumberFormat="1" applyFont="1" applyFill="1" applyBorder="1" applyAlignment="1">
      <alignment horizontal="center" vertical="center" wrapText="1"/>
    </xf>
    <xf numFmtId="2" fontId="12" fillId="0" borderId="8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 wrapText="1"/>
    </xf>
    <xf numFmtId="165" fontId="13" fillId="0" borderId="15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/>
    </xf>
    <xf numFmtId="165" fontId="12" fillId="0" borderId="15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/>
    </xf>
    <xf numFmtId="170" fontId="14" fillId="0" borderId="8" xfId="0" applyNumberFormat="1" applyFont="1" applyFill="1" applyBorder="1" applyAlignment="1">
      <alignment horizontal="center" vertical="center" wrapText="1"/>
    </xf>
    <xf numFmtId="165" fontId="14" fillId="0" borderId="8" xfId="0" applyNumberFormat="1" applyFont="1" applyFill="1" applyBorder="1" applyAlignment="1">
      <alignment horizontal="center" vertical="center" wrapText="1"/>
    </xf>
    <xf numFmtId="165" fontId="14" fillId="0" borderId="6" xfId="0" applyNumberFormat="1" applyFont="1" applyFill="1" applyBorder="1" applyAlignment="1">
      <alignment horizontal="center" vertical="center" wrapText="1"/>
    </xf>
    <xf numFmtId="165" fontId="14" fillId="0" borderId="7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165" fontId="2" fillId="0" borderId="28" xfId="0" applyNumberFormat="1" applyFont="1" applyFill="1" applyBorder="1" applyAlignment="1">
      <alignment horizontal="center" vertical="center"/>
    </xf>
    <xf numFmtId="165" fontId="2" fillId="0" borderId="29" xfId="0" applyNumberFormat="1" applyFont="1" applyFill="1" applyBorder="1" applyAlignment="1">
      <alignment horizontal="center" vertical="center"/>
    </xf>
    <xf numFmtId="170" fontId="14" fillId="0" borderId="7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70" fontId="14" fillId="0" borderId="6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85" zoomScaleNormal="85" zoomScaleSheetLayoutView="70" workbookViewId="0">
      <selection activeCell="F8" sqref="F8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44" customWidth="1"/>
    <col min="12" max="12" width="12.140625" style="3" customWidth="1"/>
    <col min="13" max="14" width="12.140625" style="44" customWidth="1"/>
    <col min="15" max="15" width="16.28515625" style="44" customWidth="1"/>
    <col min="16" max="16" width="17.42578125" style="46" customWidth="1"/>
    <col min="17" max="17" width="8.85546875" style="46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04" t="s">
        <v>29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31" t="s">
        <v>0</v>
      </c>
      <c r="B6" s="32" t="s">
        <v>1</v>
      </c>
      <c r="C6" s="38" t="s">
        <v>2</v>
      </c>
      <c r="D6" s="39" t="s">
        <v>3</v>
      </c>
      <c r="E6" s="63" t="s">
        <v>4</v>
      </c>
      <c r="F6" s="31" t="s">
        <v>18</v>
      </c>
      <c r="G6" s="40" t="s">
        <v>19</v>
      </c>
      <c r="H6" s="32" t="s">
        <v>20</v>
      </c>
      <c r="I6" s="78" t="s">
        <v>22</v>
      </c>
      <c r="J6" s="79" t="s">
        <v>23</v>
      </c>
      <c r="K6" s="80" t="s">
        <v>24</v>
      </c>
      <c r="L6" s="81" t="s">
        <v>25</v>
      </c>
      <c r="M6" s="79" t="s">
        <v>26</v>
      </c>
      <c r="N6" s="80" t="s">
        <v>27</v>
      </c>
      <c r="O6" s="77" t="s">
        <v>28</v>
      </c>
    </row>
    <row r="7" spans="1:17" ht="44.45" customHeight="1" x14ac:dyDescent="0.2">
      <c r="A7" s="30" t="s">
        <v>5</v>
      </c>
      <c r="B7" s="33" t="s">
        <v>6</v>
      </c>
      <c r="C7" s="73">
        <v>7627.2</v>
      </c>
      <c r="D7" s="83">
        <v>6964.5</v>
      </c>
      <c r="E7" s="75">
        <v>6597.6</v>
      </c>
      <c r="F7" s="73">
        <v>4429.8</v>
      </c>
      <c r="G7" s="74">
        <v>2959.9</v>
      </c>
      <c r="H7" s="75">
        <v>1445.7</v>
      </c>
      <c r="I7" s="73">
        <v>626.79999999999995</v>
      </c>
      <c r="J7" s="74">
        <v>803.6</v>
      </c>
      <c r="K7" s="115">
        <v>2269.4</v>
      </c>
      <c r="L7" s="118">
        <v>3548.2</v>
      </c>
      <c r="M7" s="74">
        <v>4310.7</v>
      </c>
      <c r="N7" s="75">
        <v>6528.6</v>
      </c>
      <c r="O7" s="116">
        <f>SUM(C7:N7)</f>
        <v>48111.999999999993</v>
      </c>
      <c r="P7" s="47"/>
    </row>
    <row r="8" spans="1:17" ht="44.45" customHeight="1" x14ac:dyDescent="0.2">
      <c r="A8" s="26" t="s">
        <v>7</v>
      </c>
      <c r="B8" s="34" t="s">
        <v>6</v>
      </c>
      <c r="C8" s="57">
        <v>85</v>
      </c>
      <c r="D8" s="84">
        <v>58</v>
      </c>
      <c r="E8" s="58">
        <v>72</v>
      </c>
      <c r="F8" s="57">
        <v>53</v>
      </c>
      <c r="G8" s="24">
        <v>41</v>
      </c>
      <c r="H8" s="58">
        <v>25</v>
      </c>
      <c r="I8" s="57">
        <v>11</v>
      </c>
      <c r="J8" s="24">
        <v>10</v>
      </c>
      <c r="K8" s="25">
        <v>16</v>
      </c>
      <c r="L8" s="57">
        <v>40</v>
      </c>
      <c r="M8" s="24">
        <v>60</v>
      </c>
      <c r="N8" s="58">
        <v>71</v>
      </c>
      <c r="O8" s="55">
        <f t="shared" ref="O8:O17" si="0">SUM(C8:N8)</f>
        <v>542</v>
      </c>
      <c r="P8" s="47"/>
    </row>
    <row r="9" spans="1:17" s="10" customFormat="1" ht="44.45" customHeight="1" x14ac:dyDescent="0.2">
      <c r="A9" s="27" t="s">
        <v>8</v>
      </c>
      <c r="B9" s="35" t="s">
        <v>6</v>
      </c>
      <c r="C9" s="57">
        <f>C7-C8</f>
        <v>7542.2</v>
      </c>
      <c r="D9" s="84">
        <f>D7-D8</f>
        <v>6906.5</v>
      </c>
      <c r="E9" s="58">
        <f>E7-E8</f>
        <v>6525.6</v>
      </c>
      <c r="F9" s="62">
        <f>F7-F8</f>
        <v>4376.8</v>
      </c>
      <c r="G9" s="25">
        <f t="shared" ref="G9:N9" si="1">G7-G8</f>
        <v>2918.9</v>
      </c>
      <c r="H9" s="58">
        <f t="shared" si="1"/>
        <v>1420.7</v>
      </c>
      <c r="I9" s="62">
        <f t="shared" si="1"/>
        <v>615.79999999999995</v>
      </c>
      <c r="J9" s="25">
        <f t="shared" si="1"/>
        <v>793.6</v>
      </c>
      <c r="K9" s="25">
        <f t="shared" si="1"/>
        <v>2253.4</v>
      </c>
      <c r="L9" s="57">
        <f t="shared" si="1"/>
        <v>3508.2</v>
      </c>
      <c r="M9" s="24">
        <f t="shared" si="1"/>
        <v>4250.7</v>
      </c>
      <c r="N9" s="58">
        <f t="shared" si="1"/>
        <v>6457.6</v>
      </c>
      <c r="O9" s="55">
        <f t="shared" si="0"/>
        <v>47569.999999999993</v>
      </c>
      <c r="P9" s="47"/>
      <c r="Q9" s="48"/>
    </row>
    <row r="10" spans="1:17" s="10" customFormat="1" ht="51" customHeight="1" x14ac:dyDescent="0.2">
      <c r="A10" s="27" t="s">
        <v>16</v>
      </c>
      <c r="B10" s="35" t="s">
        <v>6</v>
      </c>
      <c r="C10" s="57">
        <v>566</v>
      </c>
      <c r="D10" s="84">
        <v>511</v>
      </c>
      <c r="E10" s="58">
        <v>566</v>
      </c>
      <c r="F10" s="57">
        <v>548</v>
      </c>
      <c r="G10" s="24">
        <v>566</v>
      </c>
      <c r="H10" s="58">
        <v>548</v>
      </c>
      <c r="I10" s="57">
        <v>184</v>
      </c>
      <c r="J10" s="24">
        <v>184</v>
      </c>
      <c r="K10" s="25">
        <v>548</v>
      </c>
      <c r="L10" s="119">
        <v>566</v>
      </c>
      <c r="M10" s="117">
        <v>548</v>
      </c>
      <c r="N10" s="108">
        <v>566</v>
      </c>
      <c r="O10" s="55">
        <f t="shared" si="0"/>
        <v>5901</v>
      </c>
      <c r="P10" s="47"/>
      <c r="Q10" s="48"/>
    </row>
    <row r="11" spans="1:17" s="10" customFormat="1" ht="51" customHeight="1" x14ac:dyDescent="0.2">
      <c r="A11" s="27" t="s">
        <v>9</v>
      </c>
      <c r="B11" s="35" t="s">
        <v>6</v>
      </c>
      <c r="C11" s="57">
        <f>C9-C10</f>
        <v>6976.2</v>
      </c>
      <c r="D11" s="84">
        <f>D9-D10</f>
        <v>6395.5</v>
      </c>
      <c r="E11" s="93">
        <f>E9-E10</f>
        <v>5959.6</v>
      </c>
      <c r="F11" s="98">
        <f t="shared" ref="F11:N11" si="2">F9-F10</f>
        <v>3828.8</v>
      </c>
      <c r="G11" s="87">
        <f t="shared" si="2"/>
        <v>2352.9</v>
      </c>
      <c r="H11" s="93">
        <f t="shared" si="2"/>
        <v>872.7</v>
      </c>
      <c r="I11" s="98">
        <f t="shared" si="2"/>
        <v>431.79999999999995</v>
      </c>
      <c r="J11" s="87">
        <f t="shared" si="2"/>
        <v>609.6</v>
      </c>
      <c r="K11" s="87">
        <f t="shared" si="2"/>
        <v>1705.4</v>
      </c>
      <c r="L11" s="57">
        <f t="shared" si="2"/>
        <v>2942.2</v>
      </c>
      <c r="M11" s="24">
        <f t="shared" si="2"/>
        <v>3702.7</v>
      </c>
      <c r="N11" s="58">
        <f t="shared" si="2"/>
        <v>5891.6</v>
      </c>
      <c r="O11" s="55">
        <f t="shared" si="0"/>
        <v>41669</v>
      </c>
      <c r="P11" s="47"/>
      <c r="Q11" s="48"/>
    </row>
    <row r="12" spans="1:17" s="10" customFormat="1" ht="44.45" customHeight="1" x14ac:dyDescent="0.2">
      <c r="A12" s="27" t="s">
        <v>10</v>
      </c>
      <c r="B12" s="35" t="s">
        <v>6</v>
      </c>
      <c r="C12" s="62">
        <v>537.83900000000006</v>
      </c>
      <c r="D12" s="84">
        <v>546.44299999999998</v>
      </c>
      <c r="E12" s="58">
        <v>543.06899999999996</v>
      </c>
      <c r="F12" s="62">
        <v>486.13100000000003</v>
      </c>
      <c r="G12" s="24">
        <v>451.57900000000001</v>
      </c>
      <c r="H12" s="58">
        <v>255.73099999999999</v>
      </c>
      <c r="I12" s="57">
        <v>114.953</v>
      </c>
      <c r="J12" s="24">
        <v>112.742</v>
      </c>
      <c r="K12" s="25">
        <v>509.64400000000001</v>
      </c>
      <c r="L12" s="57">
        <v>601.52099999999996</v>
      </c>
      <c r="M12" s="24">
        <v>694.67200000000003</v>
      </c>
      <c r="N12" s="107">
        <v>761.18700000000001</v>
      </c>
      <c r="O12" s="55">
        <f t="shared" si="0"/>
        <v>5615.5110000000004</v>
      </c>
      <c r="P12" s="47"/>
      <c r="Q12" s="48"/>
    </row>
    <row r="13" spans="1:17" s="10" customFormat="1" ht="44.45" customHeight="1" x14ac:dyDescent="0.2">
      <c r="A13" s="42" t="s">
        <v>21</v>
      </c>
      <c r="B13" s="43" t="s">
        <v>6</v>
      </c>
      <c r="C13" s="41">
        <f t="shared" ref="C13:N13" si="3">C12-C14</f>
        <v>507.38800000000003</v>
      </c>
      <c r="D13" s="85">
        <f t="shared" si="3"/>
        <v>503.45400000000001</v>
      </c>
      <c r="E13" s="94">
        <f t="shared" si="3"/>
        <v>507.02099999999996</v>
      </c>
      <c r="F13" s="99">
        <f t="shared" si="3"/>
        <v>451.32800000000003</v>
      </c>
      <c r="G13" s="88">
        <f t="shared" si="3"/>
        <v>420.59500000000003</v>
      </c>
      <c r="H13" s="94">
        <f t="shared" si="3"/>
        <v>238.36799999999999</v>
      </c>
      <c r="I13" s="99">
        <f t="shared" si="3"/>
        <v>105.16</v>
      </c>
      <c r="J13" s="88">
        <f t="shared" si="3"/>
        <v>102.718</v>
      </c>
      <c r="K13" s="88">
        <f t="shared" si="3"/>
        <v>473.26499999999999</v>
      </c>
      <c r="L13" s="110">
        <f t="shared" si="3"/>
        <v>556.80499999999995</v>
      </c>
      <c r="M13" s="111">
        <f t="shared" si="3"/>
        <v>642.55799999999999</v>
      </c>
      <c r="N13" s="109">
        <f t="shared" si="3"/>
        <v>702.221</v>
      </c>
      <c r="O13" s="55">
        <f t="shared" si="0"/>
        <v>5210.8809999999994</v>
      </c>
      <c r="P13" s="47"/>
      <c r="Q13" s="48"/>
    </row>
    <row r="14" spans="1:17" s="23" customFormat="1" ht="32.450000000000003" customHeight="1" x14ac:dyDescent="0.2">
      <c r="A14" s="28" t="s">
        <v>17</v>
      </c>
      <c r="B14" s="36" t="s">
        <v>6</v>
      </c>
      <c r="C14" s="41">
        <v>30.451000000000001</v>
      </c>
      <c r="D14" s="85">
        <v>42.988999999999997</v>
      </c>
      <c r="E14" s="95">
        <v>36.048000000000002</v>
      </c>
      <c r="F14" s="53">
        <v>34.802999999999997</v>
      </c>
      <c r="G14" s="76">
        <v>30.984000000000002</v>
      </c>
      <c r="H14" s="100">
        <v>17.363</v>
      </c>
      <c r="I14" s="100">
        <v>9.7929999999999993</v>
      </c>
      <c r="J14" s="100">
        <v>10.023999999999999</v>
      </c>
      <c r="K14" s="25">
        <v>36.378999999999998</v>
      </c>
      <c r="L14" s="110">
        <v>44.716000000000001</v>
      </c>
      <c r="M14" s="111">
        <v>52.113999999999997</v>
      </c>
      <c r="N14" s="109">
        <v>58.966000000000001</v>
      </c>
      <c r="O14" s="55">
        <f t="shared" si="0"/>
        <v>404.63</v>
      </c>
      <c r="P14" s="47"/>
      <c r="Q14" s="49"/>
    </row>
    <row r="15" spans="1:17" s="10" customFormat="1" ht="49.15" customHeight="1" x14ac:dyDescent="0.2">
      <c r="A15" s="27" t="s">
        <v>15</v>
      </c>
      <c r="B15" s="35" t="s">
        <v>6</v>
      </c>
      <c r="C15" s="62">
        <v>6469.0919999999996</v>
      </c>
      <c r="D15" s="84">
        <v>5892.0459999999994</v>
      </c>
      <c r="E15" s="96">
        <v>5452.5789999999997</v>
      </c>
      <c r="F15" s="57">
        <v>3377.4720000000002</v>
      </c>
      <c r="G15" s="52">
        <f>G11-G13</f>
        <v>1932.3050000000001</v>
      </c>
      <c r="H15" s="96">
        <v>634.33199999999999</v>
      </c>
      <c r="I15" s="57">
        <v>326.64</v>
      </c>
      <c r="J15" s="24">
        <v>506.88200000000001</v>
      </c>
      <c r="K15" s="25">
        <v>1232.135</v>
      </c>
      <c r="L15" s="57">
        <v>2385.3949999999995</v>
      </c>
      <c r="M15" s="24">
        <v>3060.1419999999998</v>
      </c>
      <c r="N15" s="58">
        <v>5189.3790000000008</v>
      </c>
      <c r="O15" s="55">
        <f t="shared" si="0"/>
        <v>36458.398999999998</v>
      </c>
      <c r="P15" s="47"/>
      <c r="Q15" s="48"/>
    </row>
    <row r="16" spans="1:17" s="10" customFormat="1" ht="44.45" customHeight="1" x14ac:dyDescent="0.2">
      <c r="A16" s="27" t="s">
        <v>11</v>
      </c>
      <c r="B16" s="35" t="s">
        <v>12</v>
      </c>
      <c r="C16" s="91">
        <v>1108.83</v>
      </c>
      <c r="D16" s="92">
        <v>1037.0251000000001</v>
      </c>
      <c r="E16" s="97">
        <f>E17*1.1757</f>
        <v>1002.8720999999999</v>
      </c>
      <c r="F16" s="101">
        <f>F17*1.1814</f>
        <v>687.57479999999998</v>
      </c>
      <c r="G16" s="90">
        <f>G17*1.1829</f>
        <v>484.98900000000003</v>
      </c>
      <c r="H16" s="97">
        <f t="shared" ref="H16:N16" si="4">H17*1.1771</f>
        <v>233.0658</v>
      </c>
      <c r="I16" s="102">
        <f>I17*1.1757</f>
        <v>114.0429</v>
      </c>
      <c r="J16" s="103">
        <f>J17*1.1843</f>
        <v>124.35149999999999</v>
      </c>
      <c r="K16" s="89">
        <f>K17*1.1843</f>
        <v>369.5016</v>
      </c>
      <c r="L16" s="57">
        <v>586.92150000000004</v>
      </c>
      <c r="M16" s="57">
        <f>M17*1.1843</f>
        <v>776.90079999999989</v>
      </c>
      <c r="N16" s="57">
        <f>N17*1.1843</f>
        <v>1022.0509</v>
      </c>
      <c r="O16" s="55">
        <f t="shared" si="0"/>
        <v>7548.1260000000002</v>
      </c>
      <c r="P16" s="47"/>
      <c r="Q16" s="48"/>
    </row>
    <row r="17" spans="1:47" ht="44.45" customHeight="1" thickBot="1" x14ac:dyDescent="0.25">
      <c r="A17" s="29" t="s">
        <v>13</v>
      </c>
      <c r="B17" s="37" t="s">
        <v>14</v>
      </c>
      <c r="C17" s="59">
        <v>942</v>
      </c>
      <c r="D17" s="86">
        <v>881</v>
      </c>
      <c r="E17" s="61">
        <v>853</v>
      </c>
      <c r="F17" s="54">
        <v>582</v>
      </c>
      <c r="G17" s="45">
        <v>410</v>
      </c>
      <c r="H17" s="61">
        <v>198</v>
      </c>
      <c r="I17" s="59">
        <v>97</v>
      </c>
      <c r="J17" s="60">
        <v>105</v>
      </c>
      <c r="K17" s="45">
        <v>312</v>
      </c>
      <c r="L17" s="112">
        <v>495</v>
      </c>
      <c r="M17" s="113">
        <v>656</v>
      </c>
      <c r="N17" s="114">
        <v>863</v>
      </c>
      <c r="O17" s="56">
        <f t="shared" si="0"/>
        <v>6394</v>
      </c>
      <c r="P17" s="47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44">
        <v>8260</v>
      </c>
      <c r="J19" s="44">
        <v>8280</v>
      </c>
      <c r="K19" s="44">
        <v>8270</v>
      </c>
      <c r="L19" s="3">
        <v>8290</v>
      </c>
      <c r="M19" s="44">
        <v>8260</v>
      </c>
      <c r="N19" s="44">
        <v>8260</v>
      </c>
    </row>
    <row r="20" spans="1:47" ht="14.25" hidden="1" x14ac:dyDescent="0.2">
      <c r="A20" s="21"/>
      <c r="B20" s="14"/>
      <c r="C20" s="64">
        <v>1.1786000000000001</v>
      </c>
      <c r="D20" s="64">
        <v>1.1786000000000001</v>
      </c>
      <c r="E20" s="65">
        <v>1.18</v>
      </c>
      <c r="F20" s="69">
        <v>1.1771</v>
      </c>
      <c r="G20" s="70">
        <v>1.1757</v>
      </c>
      <c r="H20" s="70">
        <v>1.1741999999999999</v>
      </c>
      <c r="I20" s="70">
        <v>1.18</v>
      </c>
      <c r="J20" s="70">
        <v>1.1829000000000001</v>
      </c>
      <c r="K20" s="70">
        <v>1.1814</v>
      </c>
      <c r="L20" s="68">
        <v>1.1841999999999999</v>
      </c>
      <c r="M20" s="68">
        <f>M19/7000</f>
        <v>1.18</v>
      </c>
      <c r="N20" s="68">
        <v>1.18</v>
      </c>
    </row>
    <row r="21" spans="1:47" ht="17.45" hidden="1" customHeight="1" x14ac:dyDescent="0.2">
      <c r="A21" s="21"/>
      <c r="B21" s="14"/>
      <c r="C21" s="66">
        <f>C20*C17</f>
        <v>1110.2412000000002</v>
      </c>
      <c r="D21" s="67">
        <f>D17*D20</f>
        <v>1038.3466000000001</v>
      </c>
      <c r="E21" s="12">
        <f>E20*E17</f>
        <v>1006.54</v>
      </c>
      <c r="F21" s="69">
        <f>F20*F17</f>
        <v>685.07220000000007</v>
      </c>
      <c r="G21" s="70">
        <f>G20*G17</f>
        <v>482.03699999999998</v>
      </c>
      <c r="H21" s="70">
        <f t="shared" ref="H21:N21" si="5">H20*H17</f>
        <v>232.49159999999998</v>
      </c>
      <c r="I21" s="70">
        <f t="shared" si="5"/>
        <v>114.46</v>
      </c>
      <c r="J21" s="70">
        <f t="shared" si="5"/>
        <v>124.20450000000001</v>
      </c>
      <c r="K21" s="70">
        <f t="shared" si="5"/>
        <v>368.59680000000003</v>
      </c>
      <c r="L21" s="70">
        <f t="shared" si="5"/>
        <v>586.17899999999997</v>
      </c>
      <c r="M21" s="70">
        <f t="shared" si="5"/>
        <v>774.07999999999993</v>
      </c>
      <c r="N21" s="70">
        <f t="shared" si="5"/>
        <v>1018.3399999999999</v>
      </c>
      <c r="O21" s="7"/>
      <c r="P21" s="50"/>
      <c r="Q21" s="50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72">
        <f t="shared" ref="C22:L22" si="6">C21-C16</f>
        <v>1.4112000000002354</v>
      </c>
      <c r="D22" s="72">
        <f t="shared" si="6"/>
        <v>1.3215000000000146</v>
      </c>
      <c r="E22" s="72">
        <f t="shared" si="6"/>
        <v>3.6679000000000315</v>
      </c>
      <c r="F22" s="72">
        <f t="shared" si="6"/>
        <v>-2.5025999999999158</v>
      </c>
      <c r="G22" s="72">
        <f t="shared" si="6"/>
        <v>-2.952000000000055</v>
      </c>
      <c r="H22" s="72">
        <f t="shared" si="6"/>
        <v>-0.57420000000001892</v>
      </c>
      <c r="I22" s="72">
        <f t="shared" si="6"/>
        <v>0.4170999999999907</v>
      </c>
      <c r="J22" s="72">
        <f t="shared" si="6"/>
        <v>-0.14699999999997715</v>
      </c>
      <c r="K22" s="72">
        <f t="shared" si="6"/>
        <v>-0.90479999999996608</v>
      </c>
      <c r="L22" s="72">
        <f t="shared" si="6"/>
        <v>-0.74250000000006366</v>
      </c>
      <c r="M22" s="72">
        <f>M21-M16</f>
        <v>-2.8207999999999629</v>
      </c>
      <c r="N22" s="72">
        <f>N21-N16</f>
        <v>-3.7109000000000378</v>
      </c>
      <c r="O22" s="71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6"/>
      <c r="AC22" s="106"/>
      <c r="AD22" s="106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51"/>
      <c r="Q23" s="51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82"/>
      <c r="D24" s="2"/>
      <c r="E24" s="2"/>
      <c r="F24" s="1"/>
      <c r="G24" s="1"/>
      <c r="H24" s="1"/>
      <c r="I24" s="7"/>
      <c r="J24" s="7"/>
      <c r="K24" s="7"/>
      <c r="L24" s="1"/>
      <c r="M24" s="7"/>
      <c r="N24" s="7"/>
      <c r="O24" s="7"/>
      <c r="P24" s="50"/>
      <c r="Q24" s="50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2"/>
      <c r="D25" s="2"/>
      <c r="E25" s="2"/>
      <c r="F25" s="1"/>
      <c r="G25" s="1"/>
      <c r="H25" s="1"/>
      <c r="I25" s="7"/>
      <c r="J25" s="7"/>
      <c r="K25" s="7"/>
      <c r="L25" s="1"/>
      <c r="M25" s="7"/>
      <c r="N25" s="7"/>
      <c r="O25" s="7"/>
      <c r="P25" s="50"/>
      <c r="Q25" s="50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50"/>
      <c r="Q26" s="50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G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2021г.</vt:lpstr>
      <vt:lpstr>'Факт АО "НТГ" 2021г.'!Область_печати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2022-01-04T09:46:11Z</dcterms:modified>
</cp:coreProperties>
</file>