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Факт АО &quot;НТГ&quot; 2019г." sheetId="1" r:id="rId1"/>
  </sheets>
  <definedNames>
    <definedName name="_xlnm.Print_Area" localSheetId="0">'Факт АО "НТГ" 2019г.'!$A$1:$O$17</definedName>
  </definedNames>
  <calcPr calcId="152511"/>
</workbook>
</file>

<file path=xl/calcChain.xml><?xml version="1.0" encoding="utf-8"?>
<calcChain xmlns="http://schemas.openxmlformats.org/spreadsheetml/2006/main">
  <c r="H16" i="1" l="1"/>
  <c r="G16" i="1"/>
  <c r="F16" i="1"/>
  <c r="H12" i="1" l="1"/>
  <c r="G12" i="1"/>
  <c r="F12" i="1"/>
  <c r="F11" i="1"/>
  <c r="G9" i="1"/>
  <c r="F9" i="1"/>
  <c r="E16" i="1" l="1"/>
  <c r="C16" i="1"/>
  <c r="D16" i="1"/>
  <c r="D15" i="1"/>
  <c r="E15" i="1"/>
  <c r="C15" i="1"/>
  <c r="C12" i="1"/>
  <c r="D12" i="1"/>
  <c r="E12" i="1"/>
  <c r="C11" i="1"/>
  <c r="C9" i="1"/>
  <c r="E9" i="1"/>
  <c r="D9" i="1"/>
  <c r="O16" i="1" l="1"/>
  <c r="F15" i="1"/>
  <c r="O14" i="1"/>
  <c r="N16" i="1"/>
  <c r="M16" i="1"/>
  <c r="L16" i="1"/>
  <c r="K16" i="1"/>
  <c r="I16" i="1"/>
  <c r="J16" i="1"/>
  <c r="O8" i="1"/>
  <c r="E11" i="1"/>
  <c r="G11" i="1"/>
  <c r="G15" i="1" s="1"/>
  <c r="H9" i="1"/>
  <c r="O9" i="1" s="1"/>
  <c r="I9" i="1"/>
  <c r="J9" i="1"/>
  <c r="K9" i="1"/>
  <c r="L9" i="1"/>
  <c r="M9" i="1"/>
  <c r="N9" i="1"/>
  <c r="O10" i="1"/>
  <c r="D11" i="1"/>
  <c r="I11" i="1"/>
  <c r="J11" i="1"/>
  <c r="K11" i="1"/>
  <c r="L11" i="1"/>
  <c r="M11" i="1"/>
  <c r="N11" i="1"/>
  <c r="I15" i="1"/>
  <c r="J15" i="1"/>
  <c r="K15" i="1"/>
  <c r="L15" i="1"/>
  <c r="M15" i="1"/>
  <c r="N15" i="1"/>
  <c r="O17" i="1"/>
  <c r="O7" i="1"/>
  <c r="H11" i="1" l="1"/>
  <c r="H15" i="1" s="1"/>
  <c r="O11" i="1"/>
  <c r="O12" i="1" l="1"/>
  <c r="O15" i="1"/>
</calcChain>
</file>

<file path=xl/sharedStrings.xml><?xml version="1.0" encoding="utf-8"?>
<sst xmlns="http://schemas.openxmlformats.org/spreadsheetml/2006/main" count="34" uniqueCount="26">
  <si>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</si>
  <si>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</si>
  <si>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</si>
  <si>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</si>
  <si>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</si>
  <si>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</si>
  <si>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</si>
  <si>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</si>
  <si>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</si>
  <si>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</si>
  <si>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</si>
  <si>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</si>
  <si>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</si>
  <si>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</si>
  <si>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</si>
  <si>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</si>
  <si>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2017 год</t>
  </si>
  <si>
    <t>Потери при передаче тепловой энергии</t>
  </si>
  <si>
    <t>в т.ч. потери</t>
  </si>
  <si>
    <t>3 квартал</t>
  </si>
  <si>
    <t>4 квартал</t>
  </si>
  <si>
    <t>апрель</t>
  </si>
  <si>
    <t>май</t>
  </si>
  <si>
    <t>июнь</t>
  </si>
  <si>
    <t>Фактические показатели отпуска тепловой энергии котельной 
АО "Норильсктрансгаз" в п. Тухард за 1 полугодие 2019 года</t>
  </si>
  <si>
    <t>в т.ч. теплопотребление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</si>
</sst>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  <font>
      <i/>
      <sz val="1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7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165" fontId="2" fillId="0" borderId="16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/>
    </xf>
    <xf numFmtId="165" fontId="2" fillId="0" borderId="7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/>
    </xf>
    <xf numFmtId="165" fontId="9" fillId="0" borderId="10" xfId="0" applyNumberFormat="1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165" fontId="9" fillId="0" borderId="21" xfId="0" applyNumberFormat="1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center" vertical="center" wrapText="1"/>
    </xf>
    <xf numFmtId="165" fontId="9" fillId="0" borderId="20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/>
    </xf>
    <xf numFmtId="165" fontId="2" fillId="0" borderId="23" xfId="0" applyNumberFormat="1" applyFont="1" applyFill="1" applyBorder="1" applyAlignment="1">
      <alignment horizontal="center" vertical="center" wrapText="1"/>
    </xf>
    <xf numFmtId="165" fontId="2" fillId="0" borderId="20" xfId="0" applyNumberFormat="1" applyFont="1" applyFill="1" applyBorder="1" applyAlignment="1">
      <alignment horizontal="center" vertical="center" wrapText="1"/>
    </xf>
    <xf numFmtId="165" fontId="2" fillId="0" borderId="20" xfId="0" applyNumberFormat="1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21" xfId="0" applyNumberFormat="1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1" fillId="0" borderId="6" xfId="0" applyNumberFormat="1" applyFont="1" applyFill="1" applyBorder="1" applyAlignment="1">
      <alignment horizontal="center" vertical="center" wrapText="1"/>
    </xf>
    <xf numFmtId="165" fontId="11" fillId="0" borderId="7" xfId="0" applyNumberFormat="1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left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5" fontId="11" fillId="0" borderId="10" xfId="0" applyNumberFormat="1" applyFont="1" applyFill="1" applyBorder="1" applyAlignment="1">
      <alignment horizontal="center" vertical="center" wrapText="1"/>
    </xf>
    <xf numFmtId="165" fontId="9" fillId="0" borderId="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80"/>
      </a:dk1>
      <a:lt1>
        <a:sysClr val="window" lastClr="DBDBD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38"/>
  <sheetViews>
    <sheetView tabSelected="1" view="pageBreakPreview" topLeftCell="A2" zoomScale="70" zoomScaleNormal="60" zoomScaleSheetLayoutView="70" workbookViewId="0">
      <selection activeCell="F21" sqref="F21"/>
    </sheetView>
  </sheetViews>
  <sheetFormatPr defaultColWidth="8.85546875" defaultRowHeight="12.75" x14ac:dyDescent="0.2"/>
  <cols>
    <col min="1" max="1" width="32.140625" style="3" customWidth="1"/>
    <col min="2" max="2" width="14.28515625" style="8" customWidth="1"/>
    <col min="3" max="5" width="15.140625" style="8" customWidth="1"/>
    <col min="6" max="8" width="15.140625" style="3" customWidth="1"/>
    <col min="9" max="15" width="12.140625" style="3" hidden="1" customWidth="1"/>
    <col min="16" max="16" width="17.42578125" style="3" customWidth="1"/>
    <col min="17" max="16384" width="8.85546875" style="3"/>
  </cols>
  <sheetData>
    <row r="2" spans="1:16" x14ac:dyDescent="0.2">
      <c r="A2" s="1"/>
      <c r="B2" s="2"/>
      <c r="C2" s="2"/>
      <c r="D2" s="2"/>
      <c r="E2" s="2"/>
      <c r="F2" s="1"/>
      <c r="G2" s="1"/>
    </row>
    <row r="3" spans="1:16" x14ac:dyDescent="0.2">
      <c r="A3" s="1"/>
      <c r="B3" s="2"/>
      <c r="C3" s="2"/>
      <c r="D3" s="2"/>
      <c r="E3" s="2"/>
      <c r="F3" s="1"/>
      <c r="G3" s="1"/>
    </row>
    <row r="4" spans="1:16" ht="50.45" customHeight="1" x14ac:dyDescent="0.2">
      <c r="A4" s="90" t="s">
        <v>24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6" ht="13.5" thickBot="1" x14ac:dyDescent="0.25">
      <c r="A5" s="4"/>
      <c r="B5" s="5"/>
      <c r="C5" s="5"/>
      <c r="D5" s="5"/>
      <c r="E5" s="5"/>
      <c r="F5" s="6"/>
      <c r="G5" s="7"/>
      <c r="H5" s="7"/>
      <c r="I5" s="7"/>
      <c r="J5" s="7"/>
    </row>
    <row r="6" spans="1:16" ht="41.45" customHeight="1" thickBot="1" x14ac:dyDescent="0.25">
      <c r="A6" s="66" t="s">
        <v>0</v>
      </c>
      <c r="B6" s="67" t="s">
        <v>1</v>
      </c>
      <c r="C6" s="73" t="s">
        <v>2</v>
      </c>
      <c r="D6" s="74" t="s">
        <v>3</v>
      </c>
      <c r="E6" s="75" t="s">
        <v>4</v>
      </c>
      <c r="F6" s="66" t="s">
        <v>21</v>
      </c>
      <c r="G6" s="80" t="s">
        <v>22</v>
      </c>
      <c r="H6" s="67" t="s">
        <v>23</v>
      </c>
      <c r="I6" s="91" t="s">
        <v>19</v>
      </c>
      <c r="J6" s="92"/>
      <c r="K6" s="93"/>
      <c r="L6" s="94" t="s">
        <v>20</v>
      </c>
      <c r="M6" s="92"/>
      <c r="N6" s="93"/>
      <c r="O6" s="65" t="s">
        <v>16</v>
      </c>
    </row>
    <row r="7" spans="1:16" ht="44.45" customHeight="1" x14ac:dyDescent="0.2">
      <c r="A7" s="55" t="s">
        <v>5</v>
      </c>
      <c r="B7" s="68" t="s">
        <v>6</v>
      </c>
      <c r="C7" s="77">
        <v>4611</v>
      </c>
      <c r="D7" s="78">
        <v>3904</v>
      </c>
      <c r="E7" s="79">
        <v>3237</v>
      </c>
      <c r="F7" s="56">
        <v>3105</v>
      </c>
      <c r="G7" s="26">
        <v>2824</v>
      </c>
      <c r="H7" s="60">
        <v>1643</v>
      </c>
      <c r="I7" s="25">
        <v>802</v>
      </c>
      <c r="J7" s="26">
        <v>1011</v>
      </c>
      <c r="K7" s="60">
        <v>1941</v>
      </c>
      <c r="L7" s="56">
        <v>2759</v>
      </c>
      <c r="M7" s="26">
        <v>3519</v>
      </c>
      <c r="N7" s="27">
        <v>3752</v>
      </c>
      <c r="O7" s="28">
        <f>SUM(C7:N7)</f>
        <v>33108</v>
      </c>
      <c r="P7" s="81"/>
    </row>
    <row r="8" spans="1:16" ht="44.45" customHeight="1" x14ac:dyDescent="0.2">
      <c r="A8" s="44" t="s">
        <v>7</v>
      </c>
      <c r="B8" s="69" t="s">
        <v>6</v>
      </c>
      <c r="C8" s="29">
        <v>77</v>
      </c>
      <c r="D8" s="30">
        <v>74</v>
      </c>
      <c r="E8" s="49">
        <v>73</v>
      </c>
      <c r="F8" s="48">
        <v>53</v>
      </c>
      <c r="G8" s="30">
        <v>42</v>
      </c>
      <c r="H8" s="49">
        <v>24</v>
      </c>
      <c r="I8" s="29">
        <v>11</v>
      </c>
      <c r="J8" s="30">
        <v>10</v>
      </c>
      <c r="K8" s="49">
        <v>13</v>
      </c>
      <c r="L8" s="48">
        <v>46</v>
      </c>
      <c r="M8" s="30">
        <v>57</v>
      </c>
      <c r="N8" s="31">
        <v>73</v>
      </c>
      <c r="O8" s="32">
        <f t="shared" ref="O8:O17" si="0">SUM(C8:N8)</f>
        <v>553</v>
      </c>
      <c r="P8" s="81"/>
    </row>
    <row r="9" spans="1:16" s="10" customFormat="1" ht="44.45" customHeight="1" x14ac:dyDescent="0.2">
      <c r="A9" s="45" t="s">
        <v>8</v>
      </c>
      <c r="B9" s="70" t="s">
        <v>6</v>
      </c>
      <c r="C9" s="29">
        <f>C7-C8</f>
        <v>4534</v>
      </c>
      <c r="D9" s="30">
        <f t="shared" ref="D9:E9" si="1">D7-D8</f>
        <v>3830</v>
      </c>
      <c r="E9" s="49">
        <f t="shared" si="1"/>
        <v>3164</v>
      </c>
      <c r="F9" s="48">
        <f>F7-F8</f>
        <v>3052</v>
      </c>
      <c r="G9" s="30">
        <f>G7-G8</f>
        <v>2782</v>
      </c>
      <c r="H9" s="49">
        <f t="shared" ref="G9:N9" si="2">H7-H8</f>
        <v>1619</v>
      </c>
      <c r="I9" s="29">
        <f t="shared" si="2"/>
        <v>791</v>
      </c>
      <c r="J9" s="30">
        <f t="shared" si="2"/>
        <v>1001</v>
      </c>
      <c r="K9" s="49">
        <f t="shared" si="2"/>
        <v>1928</v>
      </c>
      <c r="L9" s="48">
        <f t="shared" si="2"/>
        <v>2713</v>
      </c>
      <c r="M9" s="30">
        <f t="shared" si="2"/>
        <v>3462</v>
      </c>
      <c r="N9" s="31">
        <f t="shared" si="2"/>
        <v>3679</v>
      </c>
      <c r="O9" s="32">
        <f t="shared" si="0"/>
        <v>32555</v>
      </c>
      <c r="P9" s="81"/>
    </row>
    <row r="10" spans="1:16" s="10" customFormat="1" ht="51" customHeight="1" x14ac:dyDescent="0.2">
      <c r="A10" s="45" t="s">
        <v>17</v>
      </c>
      <c r="B10" s="70" t="s">
        <v>6</v>
      </c>
      <c r="C10" s="29">
        <v>574</v>
      </c>
      <c r="D10" s="30">
        <v>519</v>
      </c>
      <c r="E10" s="49">
        <v>574</v>
      </c>
      <c r="F10" s="48">
        <v>556</v>
      </c>
      <c r="G10" s="30">
        <v>574</v>
      </c>
      <c r="H10" s="49">
        <v>556</v>
      </c>
      <c r="I10" s="29">
        <v>149.78</v>
      </c>
      <c r="J10" s="30">
        <v>149.221</v>
      </c>
      <c r="K10" s="49">
        <v>516.42700000000002</v>
      </c>
      <c r="L10" s="48">
        <v>529.35599999999999</v>
      </c>
      <c r="M10" s="30">
        <v>494.62900000000002</v>
      </c>
      <c r="N10" s="31">
        <v>506.84899999999999</v>
      </c>
      <c r="O10" s="32">
        <f t="shared" si="0"/>
        <v>5699.2619999999997</v>
      </c>
      <c r="P10" s="81"/>
    </row>
    <row r="11" spans="1:16" s="10" customFormat="1" ht="51" customHeight="1" x14ac:dyDescent="0.2">
      <c r="A11" s="45" t="s">
        <v>9</v>
      </c>
      <c r="B11" s="70" t="s">
        <v>6</v>
      </c>
      <c r="C11" s="29">
        <f>C9-C10</f>
        <v>3960</v>
      </c>
      <c r="D11" s="30">
        <f>D9-D10</f>
        <v>3311</v>
      </c>
      <c r="E11" s="49">
        <f>E9-E10</f>
        <v>2590</v>
      </c>
      <c r="F11" s="48">
        <f>F9-F10</f>
        <v>2496</v>
      </c>
      <c r="G11" s="30">
        <f t="shared" ref="F11:N11" si="3">G9-G10</f>
        <v>2208</v>
      </c>
      <c r="H11" s="49">
        <f t="shared" si="3"/>
        <v>1063</v>
      </c>
      <c r="I11" s="29">
        <f t="shared" si="3"/>
        <v>641.22</v>
      </c>
      <c r="J11" s="30">
        <f t="shared" si="3"/>
        <v>851.779</v>
      </c>
      <c r="K11" s="49">
        <f t="shared" si="3"/>
        <v>1411.5729999999999</v>
      </c>
      <c r="L11" s="48">
        <f t="shared" si="3"/>
        <v>2183.6440000000002</v>
      </c>
      <c r="M11" s="30">
        <f t="shared" si="3"/>
        <v>2967.3710000000001</v>
      </c>
      <c r="N11" s="31">
        <f t="shared" si="3"/>
        <v>3172.1509999999998</v>
      </c>
      <c r="O11" s="32">
        <f t="shared" si="0"/>
        <v>26855.737999999998</v>
      </c>
      <c r="P11" s="81"/>
    </row>
    <row r="12" spans="1:16" s="10" customFormat="1" ht="44.45" customHeight="1" x14ac:dyDescent="0.2">
      <c r="A12" s="45" t="s">
        <v>10</v>
      </c>
      <c r="B12" s="70" t="s">
        <v>6</v>
      </c>
      <c r="C12" s="62">
        <f>C13+C14</f>
        <v>979.90099999999995</v>
      </c>
      <c r="D12" s="33">
        <f>D13+D14</f>
        <v>881.91300000000001</v>
      </c>
      <c r="E12" s="49">
        <f>E13+E14</f>
        <v>879.63600000000008</v>
      </c>
      <c r="F12" s="62">
        <f>F13+F14</f>
        <v>755.00200000000007</v>
      </c>
      <c r="G12" s="33">
        <f>G13+G14</f>
        <v>657.79700000000003</v>
      </c>
      <c r="H12" s="50">
        <f>H13+H14</f>
        <v>325.05200000000002</v>
      </c>
      <c r="I12" s="62">
        <v>101.996</v>
      </c>
      <c r="J12" s="34">
        <v>103.56700000000001</v>
      </c>
      <c r="K12" s="50">
        <v>538.14099999999996</v>
      </c>
      <c r="L12" s="57">
        <v>604.08899999999994</v>
      </c>
      <c r="M12" s="34">
        <v>723.91600000000005</v>
      </c>
      <c r="N12" s="35">
        <v>799.49199999999996</v>
      </c>
      <c r="O12" s="32">
        <f t="shared" si="0"/>
        <v>7350.5019999999995</v>
      </c>
      <c r="P12" s="81"/>
    </row>
    <row r="13" spans="1:16" s="10" customFormat="1" ht="44.45" customHeight="1" x14ac:dyDescent="0.2">
      <c r="A13" s="85" t="s">
        <v>25</v>
      </c>
      <c r="B13" s="86" t="s">
        <v>6</v>
      </c>
      <c r="C13" s="82">
        <v>898.68799999999999</v>
      </c>
      <c r="D13" s="83">
        <v>792.97900000000004</v>
      </c>
      <c r="E13" s="84">
        <v>804.83500000000004</v>
      </c>
      <c r="F13" s="95">
        <v>687.62900000000002</v>
      </c>
      <c r="G13" s="83">
        <v>598.52499999999998</v>
      </c>
      <c r="H13" s="50">
        <v>281.43400000000003</v>
      </c>
      <c r="I13" s="62"/>
      <c r="J13" s="34"/>
      <c r="K13" s="50"/>
      <c r="L13" s="57"/>
      <c r="M13" s="34"/>
      <c r="N13" s="35"/>
      <c r="O13" s="32"/>
      <c r="P13" s="81"/>
    </row>
    <row r="14" spans="1:16" s="24" customFormat="1" ht="32.450000000000003" customHeight="1" x14ac:dyDescent="0.2">
      <c r="A14" s="46" t="s">
        <v>18</v>
      </c>
      <c r="B14" s="71" t="s">
        <v>6</v>
      </c>
      <c r="C14" s="82">
        <v>81.212999999999994</v>
      </c>
      <c r="D14" s="83">
        <v>88.933999999999997</v>
      </c>
      <c r="E14" s="84">
        <v>74.801000000000002</v>
      </c>
      <c r="F14" s="95">
        <v>67.373000000000005</v>
      </c>
      <c r="G14" s="96">
        <v>59.271999999999998</v>
      </c>
      <c r="H14" s="52">
        <v>43.618000000000002</v>
      </c>
      <c r="I14" s="51">
        <v>13.22</v>
      </c>
      <c r="J14" s="36">
        <v>13.779</v>
      </c>
      <c r="K14" s="52">
        <v>39.573</v>
      </c>
      <c r="L14" s="53">
        <v>44.643999999999998</v>
      </c>
      <c r="M14" s="36">
        <v>60.371000000000002</v>
      </c>
      <c r="N14" s="37">
        <v>68.150999999999996</v>
      </c>
      <c r="O14" s="38">
        <f t="shared" si="0"/>
        <v>654.94899999999984</v>
      </c>
      <c r="P14" s="81"/>
    </row>
    <row r="15" spans="1:16" s="10" customFormat="1" ht="49.15" customHeight="1" x14ac:dyDescent="0.2">
      <c r="A15" s="45" t="s">
        <v>15</v>
      </c>
      <c r="B15" s="70" t="s">
        <v>6</v>
      </c>
      <c r="C15" s="87">
        <f>C11-C13</f>
        <v>3061.3119999999999</v>
      </c>
      <c r="D15" s="30">
        <f t="shared" ref="D15:E15" si="4">D11-D13</f>
        <v>2518.0209999999997</v>
      </c>
      <c r="E15" s="48">
        <f t="shared" si="4"/>
        <v>1785.165</v>
      </c>
      <c r="F15" s="29">
        <f>F11-F12+F14</f>
        <v>1808.3710000000001</v>
      </c>
      <c r="G15" s="30">
        <f t="shared" ref="G15:H15" si="5">G11-G12+G14</f>
        <v>1609.4749999999999</v>
      </c>
      <c r="H15" s="49">
        <f t="shared" si="5"/>
        <v>781.56600000000003</v>
      </c>
      <c r="I15" s="29">
        <f t="shared" ref="I15:N15" si="6">I11-I12</f>
        <v>539.22400000000005</v>
      </c>
      <c r="J15" s="30">
        <f t="shared" si="6"/>
        <v>748.21199999999999</v>
      </c>
      <c r="K15" s="49">
        <f t="shared" si="6"/>
        <v>873.4319999999999</v>
      </c>
      <c r="L15" s="48">
        <f t="shared" si="6"/>
        <v>1579.5550000000003</v>
      </c>
      <c r="M15" s="30">
        <f t="shared" si="6"/>
        <v>2243.4549999999999</v>
      </c>
      <c r="N15" s="31">
        <f t="shared" si="6"/>
        <v>2372.6589999999997</v>
      </c>
      <c r="O15" s="32">
        <f t="shared" si="0"/>
        <v>19920.447</v>
      </c>
      <c r="P15" s="81"/>
    </row>
    <row r="16" spans="1:16" s="10" customFormat="1" ht="44.45" customHeight="1" x14ac:dyDescent="0.2">
      <c r="A16" s="45" t="s">
        <v>11</v>
      </c>
      <c r="B16" s="70" t="s">
        <v>12</v>
      </c>
      <c r="C16" s="39">
        <f>C17*1.1779</f>
        <v>1113.1154999999999</v>
      </c>
      <c r="D16" s="76">
        <f>D17*1.1753</f>
        <v>949.64239999999995</v>
      </c>
      <c r="E16" s="54">
        <f>E17*1.1814</f>
        <v>815.16600000000005</v>
      </c>
      <c r="F16" s="58">
        <f>F17*1.1771</f>
        <v>785.12570000000005</v>
      </c>
      <c r="G16" s="76">
        <f>G17*1.1714</f>
        <v>647.78419999999994</v>
      </c>
      <c r="H16" s="54">
        <f>H17*1.1714</f>
        <v>310.42099999999999</v>
      </c>
      <c r="I16" s="63">
        <f>I17*1.176</f>
        <v>85.847999999999999</v>
      </c>
      <c r="J16" s="35">
        <f>J17*1.177</f>
        <v>197.73600000000002</v>
      </c>
      <c r="K16" s="54">
        <f>K17*1.1757</f>
        <v>486.7398</v>
      </c>
      <c r="L16" s="58">
        <f>L17*1.1786</f>
        <v>676.51640000000009</v>
      </c>
      <c r="M16" s="35">
        <f>M17*1.1774</f>
        <v>945.45219999999995</v>
      </c>
      <c r="N16" s="35">
        <f>N17*1.1757</f>
        <v>961.72259999999994</v>
      </c>
      <c r="O16" s="32">
        <f t="shared" si="0"/>
        <v>7975.2698</v>
      </c>
      <c r="P16" s="81"/>
    </row>
    <row r="17" spans="1:47" ht="44.45" customHeight="1" thickBot="1" x14ac:dyDescent="0.25">
      <c r="A17" s="47" t="s">
        <v>13</v>
      </c>
      <c r="B17" s="72" t="s">
        <v>14</v>
      </c>
      <c r="C17" s="40">
        <v>945</v>
      </c>
      <c r="D17" s="41">
        <v>808</v>
      </c>
      <c r="E17" s="61">
        <v>690</v>
      </c>
      <c r="F17" s="59">
        <v>667</v>
      </c>
      <c r="G17" s="42">
        <v>553</v>
      </c>
      <c r="H17" s="61">
        <v>265</v>
      </c>
      <c r="I17" s="64">
        <v>73</v>
      </c>
      <c r="J17" s="42">
        <v>168</v>
      </c>
      <c r="K17" s="61">
        <v>414</v>
      </c>
      <c r="L17" s="59">
        <v>574</v>
      </c>
      <c r="M17" s="42">
        <v>803</v>
      </c>
      <c r="N17" s="42">
        <v>818</v>
      </c>
      <c r="O17" s="43">
        <f t="shared" si="0"/>
        <v>6778</v>
      </c>
      <c r="P17" s="81"/>
    </row>
    <row r="18" spans="1:47" x14ac:dyDescent="0.2">
      <c r="A18" s="11"/>
      <c r="B18" s="12"/>
      <c r="C18" s="13"/>
      <c r="D18" s="13"/>
      <c r="E18" s="13"/>
      <c r="F18" s="6"/>
      <c r="G18" s="7"/>
      <c r="H18" s="7"/>
      <c r="I18" s="7"/>
      <c r="J18" s="7"/>
    </row>
    <row r="19" spans="1:47" ht="14.25" x14ac:dyDescent="0.2">
      <c r="A19" s="22"/>
      <c r="B19" s="14"/>
      <c r="C19" s="12"/>
      <c r="D19" s="12"/>
      <c r="E19" s="12"/>
      <c r="F19" s="15"/>
      <c r="G19" s="1"/>
    </row>
    <row r="20" spans="1:47" ht="14.25" x14ac:dyDescent="0.2">
      <c r="A20" s="22"/>
      <c r="B20" s="14"/>
      <c r="C20" s="16"/>
      <c r="D20" s="16"/>
      <c r="E20" s="16"/>
      <c r="F20" s="15"/>
      <c r="G20" s="1"/>
    </row>
    <row r="21" spans="1:47" ht="17.45" customHeight="1" x14ac:dyDescent="0.2">
      <c r="A21" s="22"/>
      <c r="B21" s="14"/>
      <c r="C21" s="12"/>
      <c r="D21" s="12"/>
      <c r="E21" s="12"/>
      <c r="F21" s="1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7"/>
      <c r="AC21" s="7"/>
      <c r="AD21" s="7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7.45" customHeight="1" x14ac:dyDescent="0.2">
      <c r="A22" s="23"/>
      <c r="B22" s="17"/>
      <c r="C22" s="2"/>
      <c r="D22" s="2"/>
      <c r="E22" s="2"/>
      <c r="F22" s="16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8"/>
      <c r="AC22" s="88"/>
      <c r="AD22" s="88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">
      <c r="A23" s="7"/>
      <c r="B23" s="2"/>
      <c r="C23" s="2"/>
      <c r="D23" s="2"/>
      <c r="E23" s="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8"/>
      <c r="AC23" s="18"/>
      <c r="AD23" s="18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4.25" x14ac:dyDescent="0.2">
      <c r="A24" s="19"/>
      <c r="B24" s="17"/>
      <c r="C24" s="2"/>
      <c r="D24" s="2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7"/>
      <c r="AC24" s="7"/>
      <c r="AD24" s="7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">
      <c r="A25" s="1"/>
      <c r="B25" s="2"/>
      <c r="C25" s="2"/>
      <c r="D25" s="2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7"/>
      <c r="AC25" s="7"/>
      <c r="AD25" s="18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">
      <c r="A26" s="1"/>
      <c r="B26" s="2"/>
      <c r="C26" s="2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7"/>
      <c r="AC26" s="7"/>
      <c r="AD26" s="7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4.25" x14ac:dyDescent="0.2">
      <c r="A27" s="7"/>
      <c r="B27" s="9"/>
      <c r="C27" s="20"/>
      <c r="D27" s="21"/>
      <c r="E27" s="21"/>
      <c r="F27" s="7"/>
      <c r="G27" s="7"/>
      <c r="H27" s="7"/>
    </row>
    <row r="28" spans="1:47" x14ac:dyDescent="0.2">
      <c r="A28" s="7"/>
      <c r="B28" s="9"/>
      <c r="C28" s="9"/>
      <c r="D28" s="9"/>
      <c r="E28" s="9"/>
      <c r="F28" s="7"/>
      <c r="G28" s="7"/>
      <c r="H28" s="7"/>
    </row>
    <row r="29" spans="1:47" x14ac:dyDescent="0.2">
      <c r="A29" s="7"/>
      <c r="B29" s="9"/>
      <c r="C29" s="9"/>
      <c r="D29" s="9"/>
      <c r="E29" s="9"/>
      <c r="F29" s="7"/>
      <c r="G29" s="7"/>
      <c r="H29" s="7"/>
    </row>
    <row r="30" spans="1:47" x14ac:dyDescent="0.2">
      <c r="A30" s="7"/>
      <c r="B30" s="9"/>
      <c r="C30" s="9"/>
      <c r="D30" s="9"/>
      <c r="E30" s="9"/>
      <c r="F30" s="7"/>
      <c r="G30" s="7"/>
      <c r="H30" s="7"/>
    </row>
    <row r="31" spans="1:47" x14ac:dyDescent="0.2">
      <c r="A31" s="7"/>
      <c r="B31" s="9"/>
      <c r="C31" s="9"/>
      <c r="D31" s="9"/>
      <c r="E31" s="9"/>
      <c r="F31" s="7"/>
      <c r="G31" s="7"/>
      <c r="H31" s="7"/>
    </row>
    <row r="32" spans="1:47" x14ac:dyDescent="0.2">
      <c r="A32" s="7"/>
      <c r="B32" s="9"/>
      <c r="C32" s="9"/>
      <c r="D32" s="9"/>
      <c r="E32" s="9"/>
      <c r="F32" s="7"/>
      <c r="G32" s="7"/>
      <c r="H32" s="7"/>
    </row>
    <row r="33" spans="1:8" x14ac:dyDescent="0.2">
      <c r="A33" s="7"/>
      <c r="B33" s="9"/>
      <c r="C33" s="9"/>
      <c r="D33" s="9"/>
      <c r="E33" s="9"/>
      <c r="F33" s="7"/>
      <c r="G33" s="7"/>
      <c r="H33" s="7"/>
    </row>
    <row r="34" spans="1:8" x14ac:dyDescent="0.2">
      <c r="A34" s="7"/>
      <c r="B34" s="9"/>
      <c r="C34" s="9"/>
      <c r="D34" s="9"/>
      <c r="E34" s="9"/>
      <c r="F34" s="7"/>
      <c r="G34" s="7"/>
      <c r="H34" s="7"/>
    </row>
    <row r="35" spans="1:8" x14ac:dyDescent="0.2">
      <c r="A35" s="7"/>
      <c r="B35" s="9"/>
      <c r="C35" s="9"/>
      <c r="D35" s="9"/>
      <c r="E35" s="9"/>
      <c r="F35" s="7"/>
      <c r="G35" s="7"/>
      <c r="H35" s="7"/>
    </row>
    <row r="36" spans="1:8" x14ac:dyDescent="0.2">
      <c r="A36" s="7"/>
      <c r="B36" s="9"/>
      <c r="C36" s="9"/>
      <c r="D36" s="9"/>
      <c r="E36" s="9"/>
      <c r="F36" s="7"/>
      <c r="G36" s="7"/>
      <c r="H36" s="7"/>
    </row>
    <row r="37" spans="1:8" x14ac:dyDescent="0.2">
      <c r="A37" s="7"/>
      <c r="B37" s="9"/>
      <c r="C37" s="9"/>
      <c r="D37" s="9"/>
      <c r="E37" s="9"/>
      <c r="F37" s="7"/>
      <c r="G37" s="7"/>
      <c r="H37" s="7"/>
    </row>
    <row r="38" spans="1:8" x14ac:dyDescent="0.2">
      <c r="A38" s="7"/>
      <c r="B38" s="9"/>
      <c r="C38" s="9"/>
      <c r="D38" s="9"/>
      <c r="E38" s="9"/>
      <c r="F38" s="7"/>
      <c r="G38" s="7"/>
      <c r="H38" s="7"/>
    </row>
  </sheetData>
  <mergeCells count="11">
    <mergeCell ref="A4:O4"/>
    <mergeCell ref="V22:X22"/>
    <mergeCell ref="I6:K6"/>
    <mergeCell ref="L6:N6"/>
    <mergeCell ref="Y22:AA22"/>
    <mergeCell ref="AB22:AD22"/>
    <mergeCell ref="P22:R22"/>
    <mergeCell ref="S22:U22"/>
    <mergeCell ref="G22:I22"/>
    <mergeCell ref="J22:L22"/>
    <mergeCell ref="M22:O22"/>
  </mergeCells>
  <pageMargins left="0.78740157480314965" right="0.31496062992125984" top="0.78740157480314965" bottom="0.35433070866141736" header="0" footer="0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2019г.</vt:lpstr>
      <vt:lpstr>'Факт АО "НТГ" 2019г.'!Область_печати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2019-07-10T06:12:40Z</dcterms:modified>
</cp:coreProperties>
</file>